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884" windowWidth="15552" windowHeight="4212" tabRatio="779" activeTab="0"/>
  </bookViews>
  <sheets>
    <sheet name="Расходы " sheetId="1" r:id="rId1"/>
  </sheets>
  <definedNames>
    <definedName name="_xlnm._FilterDatabase" localSheetId="0" hidden="1">'Расходы '!$A$8:$V$212</definedName>
    <definedName name="_xlnm.Print_Titles" localSheetId="0">'Расходы '!$7:$8</definedName>
    <definedName name="_xlnm.Print_Area" localSheetId="0">'Расходы '!$A$1:$K$210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<sst xmlns="http://schemas.openxmlformats.org/spreadsheetml/2006/main" count="794" uniqueCount="227">
  <si>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</si>
  <si>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</si>
  <si>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</si>
  <si>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</si>
  <si>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</si>
  <si>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</si>
  <si>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</si>
  <si>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</si>
  <si>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</si>
  <si>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</si>
  <si>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</si>
  <si>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</si>
  <si>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</si>
  <si>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</si>
  <si>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</si>
  <si>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национальной экономики</t>
  </si>
  <si>
    <t>Национальная оборона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</si>
  <si>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</si>
  <si>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</si>
  <si>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</si>
  <si>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</si>
  <si>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</si>
  <si>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</si>
  <si>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</si>
  <si>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</si>
  <si>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</si>
  <si>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</si>
  <si>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</si>
  <si>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</si>
  <si>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Изменения,+/-</t>
  </si>
  <si>
    <t>Другие общегосударственные вопросы</t>
  </si>
  <si>
    <t>Мобилизационная и вневойсковая подготовка</t>
  </si>
  <si>
    <t>Резервные фонды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</si>
  <si>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</si>
  <si>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</si>
  <si>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</si>
  <si>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</si>
  <si>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</si>
  <si>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</si>
  <si>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</si>
  <si>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</si>
  <si>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</si>
  <si>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</si>
  <si>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</si>
  <si>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</si>
  <si>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</si>
  <si>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</si>
  <si>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</si>
  <si>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Коммунальное хозяйство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</si>
  <si>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</si>
  <si>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</si>
  <si>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</si>
  <si>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</si>
  <si>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</si>
  <si>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</si>
  <si>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</si>
  <si>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</si>
  <si>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</si>
  <si>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</si>
  <si>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</si>
  <si>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</si>
  <si>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</si>
  <si>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</si>
  <si>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</si>
  <si>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</si>
  <si>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</si>
  <si>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</si>
  <si>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</si>
  <si>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</si>
  <si>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</si>
  <si>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</si>
  <si>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</si>
  <si>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</si>
  <si>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</si>
  <si>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</si>
  <si>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</si>
  <si>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</si>
  <si>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</si>
  <si>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>Дорожное хозяйство (дорожные фонды)</t>
  </si>
  <si>
    <t xml:space="preserve">Молодежная политика 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</si>
  <si>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</si>
  <si>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</si>
  <si>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</si>
  <si>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</si>
  <si>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</si>
  <si>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</si>
  <si>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</si>
  <si>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</si>
  <si>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</si>
  <si>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</si>
  <si>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</si>
  <si>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</si>
  <si>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</si>
  <si>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</si>
  <si>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</si>
  <si>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</si>
  <si>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</si>
  <si>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</si>
  <si>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</si>
  <si>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</si>
  <si>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</si>
  <si>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</si>
  <si>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Итого:</t>
  </si>
  <si>
    <t>46 500 00000</t>
  </si>
  <si>
    <t>Резервный фонд администрации муниципального образования «Катунинское»</t>
  </si>
  <si>
    <t>Национальная экономика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</si>
  <si>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</si>
  <si>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</si>
  <si>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</si>
  <si>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</si>
  <si>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</si>
  <si>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</si>
  <si>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</si>
  <si>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</si>
  <si>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</si>
  <si>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</si>
  <si>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</si>
  <si>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Другие вопросы в области жилищно-коммунального хозяйства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</si>
  <si>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</si>
  <si>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</si>
  <si>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</si>
  <si>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</si>
  <si>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</si>
  <si>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</si>
  <si>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Подраздел</t>
  </si>
  <si>
    <t>2023 год</t>
  </si>
  <si>
    <t>01</t>
  </si>
  <si>
    <t>00</t>
  </si>
  <si>
    <t>02</t>
  </si>
  <si>
    <t>03</t>
  </si>
  <si>
    <t>04</t>
  </si>
  <si>
    <t>06</t>
  </si>
  <si>
    <t>11</t>
  </si>
  <si>
    <t>13</t>
  </si>
  <si>
    <t>10</t>
  </si>
  <si>
    <t>09</t>
  </si>
  <si>
    <t>12</t>
  </si>
  <si>
    <t>05</t>
  </si>
  <si>
    <t>07</t>
  </si>
  <si>
    <t>Администрация сельского поселения "Катунинское"  Приморского муниципального района Архангельской области</t>
  </si>
  <si>
    <t>43 200 78793</t>
  </si>
  <si>
    <t>Обеспечение проведения выборов и референдумов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</si>
  <si>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</si>
  <si>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</si>
  <si>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</si>
  <si>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</si>
  <si>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</si>
  <si>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</si>
  <si>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</si>
  <si>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</si>
  <si>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</si>
  <si>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42 000 00000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</si>
  <si>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</si>
  <si>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</si>
  <si>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</si>
  <si>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</si>
  <si>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70 0 00 88470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</si>
  <si>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</si>
  <si>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</si>
  <si>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</si>
  <si>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</si>
  <si>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Реализация мероприятий в сфере коммунального хозяйства</t>
  </si>
  <si>
    <t>46 200 88460</t>
  </si>
  <si>
    <t>42 500 99100</t>
  </si>
  <si>
    <t>Исполнение судебных актов и исполнительных производств в отношении МО "Катунинское"</t>
  </si>
  <si>
    <t xml:space="preserve">Условно утверждаемые расходы 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</si>
  <si>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</si>
  <si>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</si>
  <si>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45 100 00000</t>
  </si>
  <si>
    <t>45 100 88520</t>
  </si>
  <si>
    <t>45 000 00000</t>
  </si>
  <si>
    <t>Поддержка деятельности подразделений добровольной пожарной охраны</t>
  </si>
  <si>
    <t>Осуществление первичного воинского учета органами местного самоуправления поселения, муниципальных и городских округов</t>
  </si>
  <si>
    <t>Публичные нормативные социальные выплаты гражданам</t>
  </si>
  <si>
    <t>08 000 00000</t>
  </si>
  <si>
    <t>08 000 46320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</si>
  <si>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</si>
  <si>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</si>
  <si>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43 300 00000</t>
  </si>
  <si>
    <t>43 300 51180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</si>
  <si>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</si>
  <si>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2024 год</t>
  </si>
  <si>
    <t>46 300 46170</t>
  </si>
  <si>
    <t>Реализация мероприятий по инициативным проектам</t>
  </si>
  <si>
    <t>47 000 00000</t>
  </si>
  <si>
    <t>47 100 00000</t>
  </si>
  <si>
    <t>47 100 40200</t>
  </si>
  <si>
    <t>Осуществление функций органа местного самоуправления в сфере физической культуры и спорта</t>
  </si>
  <si>
    <t>Непрограммные мероприятия в сфере физической культуры и спорта</t>
  </si>
  <si>
    <t>Развитие территориального общественного самоуправления</t>
  </si>
  <si>
    <t>46 300 99420</t>
  </si>
  <si>
    <t>Мероприятия по обеспечению первичных мер пожарной безопасности, осуществляемые органами местного самоуправления</t>
  </si>
  <si>
    <t>45 100 40520</t>
  </si>
  <si>
    <t>44 000 7491Д</t>
  </si>
  <si>
    <t>Приведение в нормативное состояние сети автомобильных дорог 
общего пользования местного значения (дорожный фонд Архангельской 
области)</t>
  </si>
  <si>
    <t>44 000 88910</t>
  </si>
  <si>
    <t>Мероприятия по приведению в нормативное состояние сети 
автомобильных дорог общего пользования местного значения (в части 
предоставления межбюджетных трансфертов)</t>
  </si>
  <si>
    <t>44 000 44040</t>
  </si>
  <si>
    <t>Мероприятия по приведению в нормативное состояние сети 
автомобильных дорог общего пользования местного значения (средства местного бюджета)</t>
  </si>
  <si>
    <t>Сумма, рублей</t>
  </si>
  <si>
    <t>42 500 40020</t>
  </si>
  <si>
    <t>Содержание имущества казны</t>
  </si>
  <si>
    <t>46 100 88360</t>
  </si>
  <si>
    <t>Реализация мероприятий по проведению капитального ремонта многоквартирных домов</t>
  </si>
  <si>
    <t>Непрограммные мероприятия  в сфере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</si>
  <si>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полномочий депутата представительного органа муниципального образования «Катунинское»</t>
  </si>
  <si>
    <t>Компенсация расходов, связанных с осуществлением им своих полномочий</t>
  </si>
  <si>
    <t>51 000 00000</t>
  </si>
  <si>
    <t>51 100 00000</t>
  </si>
  <si>
    <t>51 100 40040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</si>
  <si>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</si>
  <si>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2025 год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</si>
  <si>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</si>
  <si>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07 000 00000</t>
  </si>
  <si>
    <t>Обеспечение комплексного развития сельских территорий</t>
  </si>
  <si>
    <t>07 000 L5760</t>
  </si>
  <si>
    <t>10 000 00000</t>
  </si>
  <si>
    <t>10 000 40530</t>
  </si>
  <si>
    <t>Муниципальная программа «ОБЕСПЕЧЕНИЕ ПЕРВИЧНЫХ МЕР ПОЖАРНОЙ БЕЗОПАСНОСТИ В ГРАНИЦАХ МУНИЦИПАЛЬНОГО ОБРАЗОВАНИЯ «КАТУНИНСКОЕ» на 2023-2025 годы»</t>
  </si>
  <si>
    <t>Софинансирование мероприятий по устройству источников наружного противопожарного водоснабжения (пожарных водоемов)</t>
  </si>
  <si>
    <t>45 100 88530</t>
  </si>
  <si>
    <t>ПРИЛОЖЕНИЕ № 3                                                                                                                                                                                                      к решению Совета депутатов от 22.02.2023 г. №                                                                                                                                             «О внесении изменений в решение 
«О бюджете сельского поселения "Катунинское" Приморского муниципального района Архангельской области  на 2023 год и                                                                                                                                                                                                                                 на плановый период 2024  и 2025 годов»»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</si>
  <si>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</si>
  <si>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</si>
  <si>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</si>
  <si>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ПРИЛОЖЕНИЕ № 3  к решению Совета депутатов от 14.12.2022 г. № 92 «О бюджете муниципального образования «Катунинское»  на 2023 год и на плановый период  2024 и 2025 годов»</t>
  </si>
  <si>
    <t>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</si>
</sst>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  <numFmt numFmtId="181" formatCode="#,##0.000_ ;[Red]\-#,##0.000\ "/>
  </numFmts>
  <fonts count="5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8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>
      <alignment horizontal="center" vertical="center" readingOrder="1"/>
      <protection/>
    </xf>
    <xf numFmtId="0" fontId="11" fillId="0" borderId="10" xfId="54" applyFont="1" applyFill="1" applyBorder="1" applyAlignment="1">
      <alignment horizontal="center" vertical="center" readingOrder="1"/>
      <protection/>
    </xf>
    <xf numFmtId="171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169" fontId="11" fillId="0" borderId="11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right" vertical="center" wrapText="1" readingOrder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8" fillId="0" borderId="0" xfId="0" applyNumberFormat="1" applyFont="1" applyFill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readingOrder="1"/>
      <protection hidden="1"/>
    </xf>
    <xf numFmtId="49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1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2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11" fillId="0" borderId="10" xfId="0" applyNumberFormat="1" applyFont="1" applyFill="1" applyBorder="1" applyAlignment="1">
      <alignment horizontal="right" vertical="center" wrapText="1" readingOrder="1"/>
    </xf>
    <xf numFmtId="173" fontId="10" fillId="0" borderId="10" xfId="0" applyNumberFormat="1" applyFont="1" applyFill="1" applyBorder="1" applyAlignment="1">
      <alignment horizontal="right" vertical="center" readingOrder="1"/>
    </xf>
    <xf numFmtId="173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0" fontId="10" fillId="0" borderId="10" xfId="0" applyNumberFormat="1" applyFont="1" applyFill="1" applyBorder="1" applyAlignment="1">
      <alignment horizontal="center" vertical="center" readingOrder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170" fontId="7" fillId="0" borderId="0" xfId="0" applyNumberFormat="1" applyFont="1" applyFill="1" applyAlignment="1">
      <alignment vertical="center"/>
    </xf>
    <xf numFmtId="167" fontId="11" fillId="0" borderId="10" xfId="62" applyFont="1" applyFill="1" applyBorder="1" applyAlignment="1">
      <alignment horizontal="left" vertical="center" wrapText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173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0" xfId="0" applyFont="1" applyFill="1" applyBorder="1" applyAlignment="1">
      <alignment horizontal="center" vertical="center" readingOrder="1"/>
    </xf>
    <xf numFmtId="1" fontId="7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0" fillId="0" borderId="10" xfId="54" applyNumberFormat="1" applyFont="1" applyFill="1" applyBorder="1" applyAlignment="1">
      <alignment horizontal="right"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0" xfId="54" applyNumberFormat="1" applyFont="1" applyFill="1" applyBorder="1" applyAlignment="1" applyProtection="1">
      <alignment vertical="center" wrapText="1"/>
      <protection hidden="1"/>
    </xf>
    <xf numFmtId="0" fontId="8" fillId="0" borderId="0" xfId="0" applyNumberFormat="1" applyFont="1" applyFill="1" applyAlignment="1">
      <alignment vertical="center" wrapText="1"/>
    </xf>
    <xf numFmtId="173" fontId="8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11" fillId="0" borderId="10" xfId="0" applyFont="1" applyBorder="1" applyAlignment="1">
      <alignment vertical="center"/>
    </xf>
    <xf numFmtId="2" fontId="11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 wrapText="1" readingOrder="1"/>
    </xf>
    <xf numFmtId="4" fontId="10" fillId="0" borderId="0" xfId="0" applyNumberFormat="1" applyFont="1" applyFill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Fill="1" applyAlignment="1">
      <alignment horizontal="center" vertical="center"/>
    </xf>
    <xf numFmtId="3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center" wrapText="1" readingOrder="1"/>
    </xf>
    <xf numFmtId="0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7" fillId="0" borderId="10" xfId="0" applyFont="1" applyFill="1" applyBorder="1" applyAlignment="1">
      <alignment horizontal="center" vertical="center"/>
    </xf>
    <xf numFmtId="49" fontId="7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53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4" fontId="7" fillId="0" borderId="13" xfId="53" applyNumberFormat="1" applyFont="1" applyFill="1" applyBorder="1" applyAlignment="1" applyProtection="1">
      <alignment horizontal="center" vertical="center"/>
      <protection hidden="1"/>
    </xf>
    <xf numFmtId="4" fontId="7" fillId="0" borderId="14" xfId="53" applyNumberFormat="1" applyFont="1" applyFill="1" applyBorder="1" applyAlignment="1" applyProtection="1">
      <alignment horizontal="center" vertical="center"/>
      <protection hidden="1"/>
    </xf>
    <xf numFmtId="4" fontId="7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207</xdr:row>
      <xdr:rowOff>0</xdr:rowOff>
    </xdr:from>
    <xdr:ext cx="85725" cy="800100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715137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210</xdr:row>
      <xdr:rowOff>0</xdr:rowOff>
    </xdr:from>
    <xdr:ext cx="85725" cy="209550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7268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207</xdr:row>
      <xdr:rowOff>0</xdr:rowOff>
    </xdr:from>
    <xdr:ext cx="85725" cy="80010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71513700"/>
          <a:ext cx="857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210</xdr:row>
      <xdr:rowOff>0</xdr:rowOff>
    </xdr:from>
    <xdr:ext cx="85725" cy="2095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7268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0"/>
  <sheetViews>
    <sheetView tabSelected="1" view="pageBreakPreview" zoomScale="55" zoomScaleNormal="115" zoomScaleSheetLayoutView="55" workbookViewId="0" topLeftCell="A26">
      <selection activeCell="F11" sqref="F11"/>
    </sheetView>
  </sheetViews>
  <sheetFormatPr defaultColWidth="9.140625" defaultRowHeight="12.75"/>
  <cols>
    <col min="1" max="1" width="76.7109375" style="98" customWidth="1"/>
    <col min="2" max="3" width="10.00390625" style="4" hidden="1" customWidth="1"/>
    <col min="4" max="4" width="14.00390625" style="4" hidden="1" customWidth="1"/>
    <col min="5" max="5" width="21.140625" style="38" customWidth="1"/>
    <col min="6" max="6" width="11.00390625" style="4" customWidth="1"/>
    <col min="7" max="7" width="14.8515625" style="123" hidden="1" customWidth="1"/>
    <col min="8" max="8" width="10.00390625" style="123" hidden="1" customWidth="1"/>
    <col min="9" max="11" width="17.00390625" style="118" customWidth="1"/>
    <col min="12" max="12" width="19.28125" style="63" customWidth="1"/>
    <col min="13" max="13" width="20.00390625" style="56" customWidth="1"/>
    <col min="14" max="14" width="12.8515625" style="23" customWidth="1"/>
    <col min="15" max="15" width="12.7109375" style="42" customWidth="1"/>
    <col min="16" max="16" width="19.8515625" style="1" customWidth="1"/>
    <col min="17" max="20" width="9.140625" style="1" customWidth="1"/>
    <col min="21" max="16384" width="9.140625" style="1" customWidth="1"/>
  </cols>
  <sheetData>
    <row r="1" spans="5:11" ht="87" customHeight="1">
      <c r="E1" s="131" t="s">
        <v>221</v>
      </c>
      <c r="F1" s="131"/>
      <c r="G1" s="131"/>
      <c r="H1" s="131"/>
      <c r="I1" s="131"/>
      <c r="J1" s="131"/>
      <c r="K1" s="131"/>
    </row>
    <row r="2" spans="1:15" s="19" customFormat="1" ht="69" customHeight="1">
      <c r="A2" s="9"/>
      <c r="C2" s="72"/>
      <c r="D2" s="72"/>
      <c r="E2" s="132" t="s">
        <v>225</v>
      </c>
      <c r="F2" s="132"/>
      <c r="G2" s="132"/>
      <c r="H2" s="132"/>
      <c r="I2" s="132"/>
      <c r="J2" s="132"/>
      <c r="K2" s="132"/>
      <c r="L2" s="54"/>
      <c r="M2" s="54"/>
      <c r="N2" s="25"/>
      <c r="O2" s="43"/>
    </row>
    <row r="3" spans="1:15" s="19" customFormat="1" ht="10.5" customHeight="1">
      <c r="A3" s="40"/>
      <c r="B3" s="7"/>
      <c r="C3" s="7"/>
      <c r="D3" s="8"/>
      <c r="E3" s="28"/>
      <c r="F3" s="9"/>
      <c r="G3" s="121"/>
      <c r="H3" s="121"/>
      <c r="I3" s="109"/>
      <c r="J3" s="109"/>
      <c r="K3" s="109"/>
      <c r="L3" s="55"/>
      <c r="M3" s="55"/>
      <c r="N3" s="25"/>
      <c r="O3" s="43"/>
    </row>
    <row r="4" spans="1:15" s="19" customFormat="1" ht="56.25" customHeight="1">
      <c r="A4" s="127" t="s">
        <v>224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55"/>
      <c r="M4" s="55"/>
      <c r="N4" s="25"/>
      <c r="O4" s="43"/>
    </row>
    <row r="5" spans="1:15" s="19" customFormat="1" ht="25.5" customHeight="1">
      <c r="A5" s="89"/>
      <c r="B5" s="85"/>
      <c r="C5" s="85"/>
      <c r="D5" s="85"/>
      <c r="E5" s="85"/>
      <c r="F5" s="85"/>
      <c r="G5" s="85"/>
      <c r="H5" s="85"/>
      <c r="I5" s="110"/>
      <c r="J5" s="111"/>
      <c r="K5" s="111"/>
      <c r="L5" s="55"/>
      <c r="M5" s="55"/>
      <c r="N5" s="25"/>
      <c r="O5" s="43"/>
    </row>
    <row r="6" spans="1:13" ht="13.5" customHeight="1">
      <c r="A6" s="136" t="s">
        <v>3</v>
      </c>
      <c r="B6" s="137" t="s">
        <v>4</v>
      </c>
      <c r="C6" s="128" t="s">
        <v>28</v>
      </c>
      <c r="D6" s="129" t="s">
        <v>124</v>
      </c>
      <c r="E6" s="130" t="s">
        <v>0</v>
      </c>
      <c r="F6" s="128" t="s">
        <v>1</v>
      </c>
      <c r="G6" s="87"/>
      <c r="H6" s="87"/>
      <c r="I6" s="133" t="s">
        <v>199</v>
      </c>
      <c r="J6" s="134"/>
      <c r="K6" s="135"/>
      <c r="L6" s="57"/>
      <c r="M6" s="57"/>
    </row>
    <row r="7" spans="1:22" ht="27.75" customHeight="1">
      <c r="A7" s="136"/>
      <c r="B7" s="137"/>
      <c r="C7" s="128"/>
      <c r="D7" s="129"/>
      <c r="E7" s="130"/>
      <c r="F7" s="128"/>
      <c r="G7" s="88" t="s">
        <v>53</v>
      </c>
      <c r="H7" s="77" t="s">
        <v>29</v>
      </c>
      <c r="I7" s="112" t="s">
        <v>125</v>
      </c>
      <c r="J7" s="112" t="s">
        <v>181</v>
      </c>
      <c r="K7" s="112" t="s">
        <v>211</v>
      </c>
      <c r="L7" s="86" t="s">
        <v>33</v>
      </c>
      <c r="M7" s="58" t="s">
        <v>29</v>
      </c>
      <c r="O7" s="138"/>
      <c r="P7" s="138"/>
      <c r="Q7" s="138"/>
      <c r="R7" s="138"/>
      <c r="S7" s="138"/>
      <c r="T7" s="138"/>
      <c r="U7" s="138"/>
      <c r="V7" s="138"/>
    </row>
    <row r="8" spans="1:13" ht="12.75">
      <c r="A8" s="53">
        <v>1</v>
      </c>
      <c r="B8" s="27">
        <v>2</v>
      </c>
      <c r="C8" s="27">
        <v>3</v>
      </c>
      <c r="D8" s="26">
        <v>4</v>
      </c>
      <c r="E8" s="29" t="s">
        <v>226</v>
      </c>
      <c r="F8" s="26">
        <v>3</v>
      </c>
      <c r="G8" s="27">
        <v>6</v>
      </c>
      <c r="H8" s="26">
        <v>7</v>
      </c>
      <c r="I8" s="119">
        <v>4</v>
      </c>
      <c r="J8" s="119">
        <v>5</v>
      </c>
      <c r="K8" s="119">
        <v>6</v>
      </c>
      <c r="L8" s="59"/>
      <c r="M8" s="59"/>
    </row>
    <row r="9" spans="1:13" ht="42" customHeight="1">
      <c r="A9" s="90" t="s">
        <v>139</v>
      </c>
      <c r="B9" s="10">
        <v>303</v>
      </c>
      <c r="C9" s="10"/>
      <c r="D9" s="11"/>
      <c r="E9" s="30"/>
      <c r="F9" s="12"/>
      <c r="G9" s="78"/>
      <c r="H9" s="78"/>
      <c r="I9" s="113">
        <f>I210</f>
        <v>18906193.939999998</v>
      </c>
      <c r="J9" s="113">
        <f>J210</f>
        <v>14920025.129999999</v>
      </c>
      <c r="K9" s="113">
        <f>K210</f>
        <v>15544771.93</v>
      </c>
      <c r="L9" s="113">
        <f>L210</f>
        <v>18326954.06</v>
      </c>
      <c r="M9" s="113">
        <f>M210</f>
        <v>579239.88</v>
      </c>
    </row>
    <row r="10" spans="1:15" s="71" customFormat="1" ht="21.75" customHeight="1">
      <c r="A10" s="91" t="s">
        <v>6</v>
      </c>
      <c r="B10" s="15">
        <v>303</v>
      </c>
      <c r="C10" s="33" t="s">
        <v>126</v>
      </c>
      <c r="D10" s="33" t="s">
        <v>127</v>
      </c>
      <c r="E10" s="33"/>
      <c r="F10" s="15"/>
      <c r="G10" s="79">
        <f>+ROUND(L10/1000,1)</f>
        <v>3901.3</v>
      </c>
      <c r="H10" s="79">
        <f>+ROUND(M10/1000,1)</f>
        <v>129.6</v>
      </c>
      <c r="I10" s="114">
        <f>I11+I17+I23+I41+I47+I52+I35</f>
        <v>4030947.1</v>
      </c>
      <c r="J10" s="114">
        <f>J11+J17+J23+J41+J47+J52+J35</f>
        <v>3339647</v>
      </c>
      <c r="K10" s="114">
        <f>K11+K17+K23+K41+K47+K52+K35</f>
        <v>3472843</v>
      </c>
      <c r="L10" s="60">
        <f>L11+L17+L23+L41+L47+L52+L35</f>
        <v>3901309</v>
      </c>
      <c r="M10" s="60">
        <f>M11+M17+M23+M41+M47+M52</f>
        <v>129638.1</v>
      </c>
      <c r="N10" s="69"/>
      <c r="O10" s="70"/>
    </row>
    <row r="11" spans="1:15" s="71" customFormat="1" ht="41.25" customHeight="1">
      <c r="A11" s="91" t="s">
        <v>17</v>
      </c>
      <c r="B11" s="15">
        <v>303</v>
      </c>
      <c r="C11" s="33" t="s">
        <v>126</v>
      </c>
      <c r="D11" s="33" t="s">
        <v>128</v>
      </c>
      <c r="E11" s="33"/>
      <c r="F11" s="15"/>
      <c r="G11" s="79">
        <f aca="true" t="shared" si="0" ref="G11:G80">+ROUND(L11/1000,1)</f>
        <v>1406.3</v>
      </c>
      <c r="H11" s="79">
        <f aca="true" t="shared" si="1" ref="H11:H80">+ROUND(M11/1000,1)</f>
        <v>117</v>
      </c>
      <c r="I11" s="114">
        <f>I13</f>
        <v>1523293</v>
      </c>
      <c r="J11" s="114">
        <f>J13</f>
        <v>1335673</v>
      </c>
      <c r="K11" s="114">
        <f>K13</f>
        <v>1389103</v>
      </c>
      <c r="L11" s="60">
        <f>L13</f>
        <v>1406293</v>
      </c>
      <c r="M11" s="60">
        <f>M13</f>
        <v>117000</v>
      </c>
      <c r="N11" s="69"/>
      <c r="O11" s="70"/>
    </row>
    <row r="12" spans="1:15" s="2" customFormat="1" ht="41.25" customHeight="1">
      <c r="A12" s="92" t="s">
        <v>149</v>
      </c>
      <c r="B12" s="13">
        <v>303</v>
      </c>
      <c r="C12" s="31" t="s">
        <v>126</v>
      </c>
      <c r="D12" s="31" t="s">
        <v>128</v>
      </c>
      <c r="E12" s="31" t="s">
        <v>150</v>
      </c>
      <c r="F12" s="13"/>
      <c r="G12" s="79">
        <f t="shared" si="0"/>
        <v>1406.3</v>
      </c>
      <c r="H12" s="79">
        <f t="shared" si="1"/>
        <v>117</v>
      </c>
      <c r="I12" s="115">
        <f aca="true" t="shared" si="2" ref="I12:I79">L12+M12</f>
        <v>1523293</v>
      </c>
      <c r="J12" s="116">
        <f>J13</f>
        <v>1335673</v>
      </c>
      <c r="K12" s="116">
        <f>K13</f>
        <v>1389103</v>
      </c>
      <c r="L12" s="61">
        <f>L13</f>
        <v>1406293</v>
      </c>
      <c r="M12" s="61">
        <f>M13</f>
        <v>117000</v>
      </c>
      <c r="N12" s="39"/>
      <c r="O12" s="44"/>
    </row>
    <row r="13" spans="1:15" s="2" customFormat="1" ht="21.75" customHeight="1">
      <c r="A13" s="67" t="s">
        <v>34</v>
      </c>
      <c r="B13" s="13">
        <v>303</v>
      </c>
      <c r="C13" s="31" t="s">
        <v>126</v>
      </c>
      <c r="D13" s="31" t="s">
        <v>128</v>
      </c>
      <c r="E13" s="31" t="s">
        <v>67</v>
      </c>
      <c r="F13" s="13"/>
      <c r="G13" s="79">
        <f t="shared" si="0"/>
        <v>1406.3</v>
      </c>
      <c r="H13" s="79">
        <f t="shared" si="1"/>
        <v>117</v>
      </c>
      <c r="I13" s="115">
        <f t="shared" si="2"/>
        <v>1523293</v>
      </c>
      <c r="J13" s="116">
        <f>J15</f>
        <v>1335673</v>
      </c>
      <c r="K13" s="116">
        <f>K15</f>
        <v>1389103</v>
      </c>
      <c r="L13" s="61">
        <f>L15</f>
        <v>1406293</v>
      </c>
      <c r="M13" s="61">
        <f>M15</f>
        <v>117000</v>
      </c>
      <c r="N13" s="39"/>
      <c r="O13" s="44"/>
    </row>
    <row r="14" spans="1:15" s="2" customFormat="1" ht="33.75" customHeight="1">
      <c r="A14" s="67" t="s">
        <v>35</v>
      </c>
      <c r="B14" s="13">
        <v>303</v>
      </c>
      <c r="C14" s="31" t="s">
        <v>126</v>
      </c>
      <c r="D14" s="31" t="s">
        <v>128</v>
      </c>
      <c r="E14" s="31" t="s">
        <v>68</v>
      </c>
      <c r="F14" s="13"/>
      <c r="G14" s="79">
        <f t="shared" si="0"/>
        <v>1406.3</v>
      </c>
      <c r="H14" s="79">
        <f t="shared" si="1"/>
        <v>117</v>
      </c>
      <c r="I14" s="115">
        <f t="shared" si="2"/>
        <v>1523293</v>
      </c>
      <c r="J14" s="116">
        <f aca="true" t="shared" si="3" ref="J14:M15">J15</f>
        <v>1335673</v>
      </c>
      <c r="K14" s="116">
        <f t="shared" si="3"/>
        <v>1389103</v>
      </c>
      <c r="L14" s="61">
        <f t="shared" si="3"/>
        <v>1406293</v>
      </c>
      <c r="M14" s="61">
        <f t="shared" si="3"/>
        <v>117000</v>
      </c>
      <c r="N14" s="39"/>
      <c r="O14" s="44"/>
    </row>
    <row r="15" spans="1:15" s="2" customFormat="1" ht="78" customHeight="1">
      <c r="A15" s="67" t="s">
        <v>95</v>
      </c>
      <c r="B15" s="13">
        <v>303</v>
      </c>
      <c r="C15" s="31" t="s">
        <v>126</v>
      </c>
      <c r="D15" s="31" t="s">
        <v>128</v>
      </c>
      <c r="E15" s="31" t="s">
        <v>68</v>
      </c>
      <c r="F15" s="13">
        <v>100</v>
      </c>
      <c r="G15" s="79">
        <f t="shared" si="0"/>
        <v>1406.3</v>
      </c>
      <c r="H15" s="79">
        <f t="shared" si="1"/>
        <v>117</v>
      </c>
      <c r="I15" s="115">
        <f t="shared" si="2"/>
        <v>1523293</v>
      </c>
      <c r="J15" s="116">
        <f t="shared" si="3"/>
        <v>1335673</v>
      </c>
      <c r="K15" s="116">
        <f t="shared" si="3"/>
        <v>1389103</v>
      </c>
      <c r="L15" s="61">
        <f t="shared" si="3"/>
        <v>1406293</v>
      </c>
      <c r="M15" s="61">
        <f t="shared" si="3"/>
        <v>117000</v>
      </c>
      <c r="N15" s="39"/>
      <c r="O15" s="44"/>
    </row>
    <row r="16" spans="1:15" s="2" customFormat="1" ht="39.75" customHeight="1">
      <c r="A16" s="92" t="s">
        <v>108</v>
      </c>
      <c r="B16" s="13">
        <v>303</v>
      </c>
      <c r="C16" s="31" t="s">
        <v>126</v>
      </c>
      <c r="D16" s="31" t="s">
        <v>128</v>
      </c>
      <c r="E16" s="31" t="s">
        <v>68</v>
      </c>
      <c r="F16" s="13">
        <v>120</v>
      </c>
      <c r="G16" s="79">
        <f t="shared" si="0"/>
        <v>1406.3</v>
      </c>
      <c r="H16" s="79">
        <f t="shared" si="1"/>
        <v>117</v>
      </c>
      <c r="I16" s="115">
        <f t="shared" si="2"/>
        <v>1523293</v>
      </c>
      <c r="J16" s="116">
        <v>1335673</v>
      </c>
      <c r="K16" s="116">
        <v>1389103</v>
      </c>
      <c r="L16" s="61">
        <v>1406293</v>
      </c>
      <c r="M16" s="61">
        <v>117000</v>
      </c>
      <c r="N16" s="39"/>
      <c r="O16" s="44"/>
    </row>
    <row r="17" spans="1:15" s="71" customFormat="1" ht="51.75" customHeight="1" hidden="1">
      <c r="A17" s="91" t="s">
        <v>18</v>
      </c>
      <c r="B17" s="15">
        <v>303</v>
      </c>
      <c r="C17" s="33" t="s">
        <v>126</v>
      </c>
      <c r="D17" s="33" t="s">
        <v>129</v>
      </c>
      <c r="E17" s="33"/>
      <c r="F17" s="15"/>
      <c r="G17" s="79">
        <f t="shared" si="0"/>
        <v>0</v>
      </c>
      <c r="H17" s="79">
        <f t="shared" si="1"/>
        <v>0</v>
      </c>
      <c r="I17" s="114">
        <f>I19</f>
        <v>0</v>
      </c>
      <c r="J17" s="114">
        <f>J19</f>
        <v>0</v>
      </c>
      <c r="K17" s="114">
        <f>K19</f>
        <v>0</v>
      </c>
      <c r="L17" s="60">
        <f>L19</f>
        <v>0</v>
      </c>
      <c r="M17" s="60">
        <f>M19</f>
        <v>0</v>
      </c>
      <c r="N17" s="69"/>
      <c r="O17" s="70"/>
    </row>
    <row r="18" spans="1:15" s="2" customFormat="1" ht="39" customHeight="1" hidden="1">
      <c r="A18" s="92" t="s">
        <v>204</v>
      </c>
      <c r="B18" s="13">
        <v>303</v>
      </c>
      <c r="C18" s="31" t="s">
        <v>126</v>
      </c>
      <c r="D18" s="31" t="s">
        <v>129</v>
      </c>
      <c r="E18" s="31" t="s">
        <v>207</v>
      </c>
      <c r="F18" s="13"/>
      <c r="G18" s="79">
        <f t="shared" si="0"/>
        <v>0</v>
      </c>
      <c r="H18" s="79">
        <f t="shared" si="1"/>
        <v>0</v>
      </c>
      <c r="I18" s="115">
        <f t="shared" si="2"/>
        <v>0</v>
      </c>
      <c r="J18" s="116">
        <f>J19</f>
        <v>0</v>
      </c>
      <c r="K18" s="116">
        <f>K19</f>
        <v>0</v>
      </c>
      <c r="L18" s="61">
        <f>L19</f>
        <v>0</v>
      </c>
      <c r="M18" s="61">
        <f>M19</f>
        <v>0</v>
      </c>
      <c r="N18" s="39"/>
      <c r="O18" s="44"/>
    </row>
    <row r="19" spans="1:15" s="2" customFormat="1" ht="52.5" customHeight="1" hidden="1">
      <c r="A19" s="72" t="s">
        <v>205</v>
      </c>
      <c r="B19" s="13">
        <v>303</v>
      </c>
      <c r="C19" s="31" t="s">
        <v>126</v>
      </c>
      <c r="D19" s="31" t="s">
        <v>129</v>
      </c>
      <c r="E19" s="31" t="s">
        <v>208</v>
      </c>
      <c r="F19" s="13"/>
      <c r="G19" s="79">
        <f t="shared" si="0"/>
        <v>0</v>
      </c>
      <c r="H19" s="79">
        <f t="shared" si="1"/>
        <v>0</v>
      </c>
      <c r="I19" s="115">
        <f t="shared" si="2"/>
        <v>0</v>
      </c>
      <c r="J19" s="116">
        <f>J21</f>
        <v>0</v>
      </c>
      <c r="K19" s="116">
        <f>K21</f>
        <v>0</v>
      </c>
      <c r="L19" s="61">
        <f>L21</f>
        <v>0</v>
      </c>
      <c r="M19" s="61">
        <f>M21</f>
        <v>0</v>
      </c>
      <c r="N19" s="39"/>
      <c r="O19" s="44"/>
    </row>
    <row r="20" spans="1:15" s="2" customFormat="1" ht="38.25" customHeight="1" hidden="1">
      <c r="A20" s="92" t="s">
        <v>206</v>
      </c>
      <c r="B20" s="13">
        <v>303</v>
      </c>
      <c r="C20" s="31" t="s">
        <v>126</v>
      </c>
      <c r="D20" s="31" t="s">
        <v>129</v>
      </c>
      <c r="E20" s="31" t="s">
        <v>209</v>
      </c>
      <c r="F20" s="13"/>
      <c r="G20" s="79">
        <f t="shared" si="0"/>
        <v>0</v>
      </c>
      <c r="H20" s="79">
        <f t="shared" si="1"/>
        <v>0</v>
      </c>
      <c r="I20" s="115">
        <f t="shared" si="2"/>
        <v>0</v>
      </c>
      <c r="J20" s="116">
        <f aca="true" t="shared" si="4" ref="J20:M21">J21</f>
        <v>0</v>
      </c>
      <c r="K20" s="116">
        <f t="shared" si="4"/>
        <v>0</v>
      </c>
      <c r="L20" s="61">
        <f t="shared" si="4"/>
        <v>0</v>
      </c>
      <c r="M20" s="61">
        <f t="shared" si="4"/>
        <v>0</v>
      </c>
      <c r="N20" s="39"/>
      <c r="O20" s="44"/>
    </row>
    <row r="21" spans="1:15" s="2" customFormat="1" ht="74.25" customHeight="1" hidden="1">
      <c r="A21" s="92" t="s">
        <v>95</v>
      </c>
      <c r="B21" s="13">
        <v>303</v>
      </c>
      <c r="C21" s="31" t="s">
        <v>126</v>
      </c>
      <c r="D21" s="31" t="s">
        <v>129</v>
      </c>
      <c r="E21" s="31" t="s">
        <v>209</v>
      </c>
      <c r="F21" s="13">
        <v>100</v>
      </c>
      <c r="G21" s="79">
        <f t="shared" si="0"/>
        <v>0</v>
      </c>
      <c r="H21" s="79">
        <f t="shared" si="1"/>
        <v>0</v>
      </c>
      <c r="I21" s="115">
        <f t="shared" si="2"/>
        <v>0</v>
      </c>
      <c r="J21" s="116">
        <f t="shared" si="4"/>
        <v>0</v>
      </c>
      <c r="K21" s="116">
        <f t="shared" si="4"/>
        <v>0</v>
      </c>
      <c r="L21" s="61">
        <f t="shared" si="4"/>
        <v>0</v>
      </c>
      <c r="M21" s="61">
        <f t="shared" si="4"/>
        <v>0</v>
      </c>
      <c r="N21" s="39"/>
      <c r="O21" s="44"/>
    </row>
    <row r="22" spans="1:15" s="2" customFormat="1" ht="41.25" customHeight="1" hidden="1">
      <c r="A22" s="92" t="s">
        <v>108</v>
      </c>
      <c r="B22" s="13">
        <v>303</v>
      </c>
      <c r="C22" s="31" t="s">
        <v>126</v>
      </c>
      <c r="D22" s="31" t="s">
        <v>129</v>
      </c>
      <c r="E22" s="31" t="s">
        <v>209</v>
      </c>
      <c r="F22" s="13">
        <v>120</v>
      </c>
      <c r="G22" s="79">
        <f t="shared" si="0"/>
        <v>0</v>
      </c>
      <c r="H22" s="79">
        <f t="shared" si="1"/>
        <v>0</v>
      </c>
      <c r="I22" s="115">
        <f t="shared" si="2"/>
        <v>0</v>
      </c>
      <c r="J22" s="116">
        <v>0</v>
      </c>
      <c r="K22" s="116">
        <v>0</v>
      </c>
      <c r="L22" s="61">
        <v>0</v>
      </c>
      <c r="M22" s="61"/>
      <c r="N22" s="39"/>
      <c r="O22" s="44"/>
    </row>
    <row r="23" spans="1:15" s="71" customFormat="1" ht="59.25" customHeight="1">
      <c r="A23" s="91" t="s">
        <v>121</v>
      </c>
      <c r="B23" s="15">
        <v>303</v>
      </c>
      <c r="C23" s="33" t="s">
        <v>126</v>
      </c>
      <c r="D23" s="33" t="s">
        <v>130</v>
      </c>
      <c r="E23" s="33" t="s">
        <v>5</v>
      </c>
      <c r="F23" s="15" t="s">
        <v>5</v>
      </c>
      <c r="G23" s="79">
        <f t="shared" si="0"/>
        <v>1792.4</v>
      </c>
      <c r="H23" s="79">
        <f t="shared" si="1"/>
        <v>0</v>
      </c>
      <c r="I23" s="114">
        <f>I24+I31</f>
        <v>1792429</v>
      </c>
      <c r="J23" s="114">
        <f>J24+J31</f>
        <v>1369501</v>
      </c>
      <c r="K23" s="114">
        <f>K24+K31</f>
        <v>1427654</v>
      </c>
      <c r="L23" s="60">
        <f>L24+L31</f>
        <v>1792429</v>
      </c>
      <c r="M23" s="60">
        <f>M24+M31</f>
        <v>0</v>
      </c>
      <c r="N23" s="69"/>
      <c r="O23" s="70"/>
    </row>
    <row r="24" spans="1:15" s="2" customFormat="1" ht="36" customHeight="1">
      <c r="A24" s="92" t="s">
        <v>152</v>
      </c>
      <c r="B24" s="13">
        <v>302</v>
      </c>
      <c r="C24" s="31" t="s">
        <v>126</v>
      </c>
      <c r="D24" s="31" t="s">
        <v>130</v>
      </c>
      <c r="E24" s="31" t="s">
        <v>151</v>
      </c>
      <c r="F24" s="13"/>
      <c r="G24" s="79">
        <f t="shared" si="0"/>
        <v>1704.9</v>
      </c>
      <c r="H24" s="79">
        <f t="shared" si="1"/>
        <v>0</v>
      </c>
      <c r="I24" s="115">
        <f t="shared" si="2"/>
        <v>1704929</v>
      </c>
      <c r="J24" s="116">
        <f>J25</f>
        <v>1282001</v>
      </c>
      <c r="K24" s="116">
        <f>K25</f>
        <v>1340154</v>
      </c>
      <c r="L24" s="61">
        <f>L25</f>
        <v>1704929</v>
      </c>
      <c r="M24" s="61"/>
      <c r="N24" s="39"/>
      <c r="O24" s="44"/>
    </row>
    <row r="25" spans="1:15" s="2" customFormat="1" ht="21" customHeight="1">
      <c r="A25" s="65" t="s">
        <v>36</v>
      </c>
      <c r="B25" s="13">
        <v>303</v>
      </c>
      <c r="C25" s="31" t="s">
        <v>126</v>
      </c>
      <c r="D25" s="31" t="s">
        <v>130</v>
      </c>
      <c r="E25" s="31" t="s">
        <v>69</v>
      </c>
      <c r="F25" s="13"/>
      <c r="G25" s="79">
        <f t="shared" si="0"/>
        <v>1704.9</v>
      </c>
      <c r="H25" s="79">
        <f t="shared" si="1"/>
        <v>87</v>
      </c>
      <c r="I25" s="115">
        <f t="shared" si="2"/>
        <v>1791929</v>
      </c>
      <c r="J25" s="116">
        <f>J27+J29</f>
        <v>1282001</v>
      </c>
      <c r="K25" s="116">
        <f>K27+K29</f>
        <v>1340154</v>
      </c>
      <c r="L25" s="61">
        <f>L27+L29</f>
        <v>1704929</v>
      </c>
      <c r="M25" s="61">
        <f>M27+M29</f>
        <v>87000</v>
      </c>
      <c r="N25" s="39"/>
      <c r="O25" s="44"/>
    </row>
    <row r="26" spans="1:15" s="2" customFormat="1" ht="39" customHeight="1">
      <c r="A26" s="65" t="s">
        <v>35</v>
      </c>
      <c r="B26" s="13">
        <v>303</v>
      </c>
      <c r="C26" s="31" t="s">
        <v>126</v>
      </c>
      <c r="D26" s="31" t="s">
        <v>130</v>
      </c>
      <c r="E26" s="31" t="s">
        <v>70</v>
      </c>
      <c r="F26" s="13"/>
      <c r="G26" s="79">
        <f t="shared" si="0"/>
        <v>1704.9</v>
      </c>
      <c r="H26" s="79">
        <f t="shared" si="1"/>
        <v>87</v>
      </c>
      <c r="I26" s="115">
        <f t="shared" si="2"/>
        <v>1791929</v>
      </c>
      <c r="J26" s="116">
        <f aca="true" t="shared" si="5" ref="J26:M27">J27</f>
        <v>1282001</v>
      </c>
      <c r="K26" s="116">
        <f t="shared" si="5"/>
        <v>1340154</v>
      </c>
      <c r="L26" s="61">
        <f t="shared" si="5"/>
        <v>1704929</v>
      </c>
      <c r="M26" s="61">
        <f t="shared" si="5"/>
        <v>87000</v>
      </c>
      <c r="N26" s="39"/>
      <c r="O26" s="44"/>
    </row>
    <row r="27" spans="1:15" s="2" customFormat="1" ht="72" customHeight="1">
      <c r="A27" s="65" t="s">
        <v>95</v>
      </c>
      <c r="B27" s="13">
        <v>303</v>
      </c>
      <c r="C27" s="31" t="s">
        <v>126</v>
      </c>
      <c r="D27" s="31" t="s">
        <v>130</v>
      </c>
      <c r="E27" s="31" t="s">
        <v>70</v>
      </c>
      <c r="F27" s="13">
        <v>100</v>
      </c>
      <c r="G27" s="79">
        <f t="shared" si="0"/>
        <v>1704.9</v>
      </c>
      <c r="H27" s="79">
        <f t="shared" si="1"/>
        <v>87</v>
      </c>
      <c r="I27" s="115">
        <f t="shared" si="2"/>
        <v>1791929</v>
      </c>
      <c r="J27" s="116">
        <f t="shared" si="5"/>
        <v>1282001</v>
      </c>
      <c r="K27" s="116">
        <f t="shared" si="5"/>
        <v>1340154</v>
      </c>
      <c r="L27" s="61">
        <f t="shared" si="5"/>
        <v>1704929</v>
      </c>
      <c r="M27" s="61">
        <f t="shared" si="5"/>
        <v>87000</v>
      </c>
      <c r="N27" s="39"/>
      <c r="O27" s="44"/>
    </row>
    <row r="28" spans="1:15" s="2" customFormat="1" ht="38.25" customHeight="1">
      <c r="A28" s="92" t="s">
        <v>108</v>
      </c>
      <c r="B28" s="13">
        <v>303</v>
      </c>
      <c r="C28" s="31" t="s">
        <v>126</v>
      </c>
      <c r="D28" s="31" t="s">
        <v>130</v>
      </c>
      <c r="E28" s="31" t="s">
        <v>70</v>
      </c>
      <c r="F28" s="13">
        <v>120</v>
      </c>
      <c r="G28" s="79">
        <f t="shared" si="0"/>
        <v>1704.9</v>
      </c>
      <c r="H28" s="79">
        <f t="shared" si="1"/>
        <v>87</v>
      </c>
      <c r="I28" s="115">
        <f t="shared" si="2"/>
        <v>1791929</v>
      </c>
      <c r="J28" s="116">
        <v>1282001</v>
      </c>
      <c r="K28" s="116">
        <v>1340154</v>
      </c>
      <c r="L28" s="61">
        <v>1704929</v>
      </c>
      <c r="M28" s="61">
        <v>87000</v>
      </c>
      <c r="N28" s="39"/>
      <c r="O28" s="64"/>
    </row>
    <row r="29" spans="1:15" s="2" customFormat="1" ht="42" customHeight="1" hidden="1">
      <c r="A29" s="67" t="s">
        <v>109</v>
      </c>
      <c r="B29" s="13">
        <v>303</v>
      </c>
      <c r="C29" s="31" t="s">
        <v>126</v>
      </c>
      <c r="D29" s="31" t="s">
        <v>130</v>
      </c>
      <c r="E29" s="31" t="s">
        <v>70</v>
      </c>
      <c r="F29" s="13">
        <v>200</v>
      </c>
      <c r="G29" s="79">
        <f t="shared" si="0"/>
        <v>0</v>
      </c>
      <c r="H29" s="79">
        <f t="shared" si="1"/>
        <v>0</v>
      </c>
      <c r="I29" s="115">
        <f t="shared" si="2"/>
        <v>0</v>
      </c>
      <c r="J29" s="116">
        <f>J30</f>
        <v>0</v>
      </c>
      <c r="K29" s="116">
        <f>K30</f>
        <v>0</v>
      </c>
      <c r="L29" s="61">
        <f>L30</f>
        <v>0</v>
      </c>
      <c r="M29" s="61">
        <f>M30</f>
        <v>0</v>
      </c>
      <c r="N29" s="39"/>
      <c r="O29" s="44"/>
    </row>
    <row r="30" spans="1:15" s="2" customFormat="1" ht="39" customHeight="1" hidden="1">
      <c r="A30" s="51" t="s">
        <v>101</v>
      </c>
      <c r="B30" s="13">
        <v>303</v>
      </c>
      <c r="C30" s="31" t="s">
        <v>126</v>
      </c>
      <c r="D30" s="31" t="s">
        <v>130</v>
      </c>
      <c r="E30" s="31" t="s">
        <v>70</v>
      </c>
      <c r="F30" s="13">
        <v>240</v>
      </c>
      <c r="G30" s="79">
        <f t="shared" si="0"/>
        <v>0</v>
      </c>
      <c r="H30" s="79">
        <f t="shared" si="1"/>
        <v>0</v>
      </c>
      <c r="I30" s="115">
        <f t="shared" si="2"/>
        <v>0</v>
      </c>
      <c r="J30" s="116">
        <v>0</v>
      </c>
      <c r="K30" s="116">
        <v>0</v>
      </c>
      <c r="L30" s="61">
        <v>0</v>
      </c>
      <c r="M30" s="61"/>
      <c r="N30" s="39"/>
      <c r="O30" s="44"/>
    </row>
    <row r="31" spans="1:15" s="2" customFormat="1" ht="39" customHeight="1">
      <c r="A31" s="51" t="s">
        <v>37</v>
      </c>
      <c r="B31" s="13">
        <v>303</v>
      </c>
      <c r="C31" s="31" t="s">
        <v>126</v>
      </c>
      <c r="D31" s="31" t="s">
        <v>130</v>
      </c>
      <c r="E31" s="31" t="s">
        <v>57</v>
      </c>
      <c r="F31" s="14" t="s">
        <v>5</v>
      </c>
      <c r="G31" s="79">
        <f t="shared" si="0"/>
        <v>87.5</v>
      </c>
      <c r="H31" s="79">
        <f t="shared" si="1"/>
        <v>0</v>
      </c>
      <c r="I31" s="115">
        <f t="shared" si="2"/>
        <v>87500</v>
      </c>
      <c r="J31" s="116">
        <f aca="true" t="shared" si="6" ref="J31:M33">J32</f>
        <v>87500</v>
      </c>
      <c r="K31" s="116">
        <f t="shared" si="6"/>
        <v>87500</v>
      </c>
      <c r="L31" s="61">
        <f t="shared" si="6"/>
        <v>87500</v>
      </c>
      <c r="M31" s="61">
        <f t="shared" si="6"/>
        <v>0</v>
      </c>
      <c r="N31" s="39"/>
      <c r="O31" s="44"/>
    </row>
    <row r="32" spans="1:15" s="2" customFormat="1" ht="40.5" customHeight="1">
      <c r="A32" s="92" t="s">
        <v>27</v>
      </c>
      <c r="B32" s="13">
        <v>303</v>
      </c>
      <c r="C32" s="31" t="s">
        <v>126</v>
      </c>
      <c r="D32" s="31" t="s">
        <v>130</v>
      </c>
      <c r="E32" s="31" t="s">
        <v>140</v>
      </c>
      <c r="F32" s="14" t="s">
        <v>5</v>
      </c>
      <c r="G32" s="79">
        <f t="shared" si="0"/>
        <v>87.5</v>
      </c>
      <c r="H32" s="79">
        <f t="shared" si="1"/>
        <v>0</v>
      </c>
      <c r="I32" s="115">
        <f t="shared" si="2"/>
        <v>87500</v>
      </c>
      <c r="J32" s="116">
        <f t="shared" si="6"/>
        <v>87500</v>
      </c>
      <c r="K32" s="116">
        <f t="shared" si="6"/>
        <v>87500</v>
      </c>
      <c r="L32" s="61">
        <f t="shared" si="6"/>
        <v>87500</v>
      </c>
      <c r="M32" s="61">
        <f t="shared" si="6"/>
        <v>0</v>
      </c>
      <c r="N32" s="39"/>
      <c r="O32" s="44"/>
    </row>
    <row r="33" spans="1:15" s="2" customFormat="1" ht="41.25" customHeight="1">
      <c r="A33" s="92" t="s">
        <v>109</v>
      </c>
      <c r="B33" s="13">
        <v>303</v>
      </c>
      <c r="C33" s="31" t="s">
        <v>126</v>
      </c>
      <c r="D33" s="31" t="s">
        <v>130</v>
      </c>
      <c r="E33" s="31" t="s">
        <v>140</v>
      </c>
      <c r="F33" s="14">
        <v>200</v>
      </c>
      <c r="G33" s="79">
        <f t="shared" si="0"/>
        <v>87.5</v>
      </c>
      <c r="H33" s="79">
        <f t="shared" si="1"/>
        <v>0</v>
      </c>
      <c r="I33" s="115">
        <f t="shared" si="2"/>
        <v>87500</v>
      </c>
      <c r="J33" s="116">
        <f t="shared" si="6"/>
        <v>87500</v>
      </c>
      <c r="K33" s="116">
        <f t="shared" si="6"/>
        <v>87500</v>
      </c>
      <c r="L33" s="61">
        <f t="shared" si="6"/>
        <v>87500</v>
      </c>
      <c r="M33" s="61">
        <f t="shared" si="6"/>
        <v>0</v>
      </c>
      <c r="N33" s="39"/>
      <c r="O33" s="44"/>
    </row>
    <row r="34" spans="1:15" s="2" customFormat="1" ht="39.75" customHeight="1">
      <c r="A34" s="51" t="s">
        <v>92</v>
      </c>
      <c r="B34" s="13">
        <v>303</v>
      </c>
      <c r="C34" s="31" t="s">
        <v>126</v>
      </c>
      <c r="D34" s="31" t="s">
        <v>130</v>
      </c>
      <c r="E34" s="31" t="s">
        <v>140</v>
      </c>
      <c r="F34" s="14">
        <v>240</v>
      </c>
      <c r="G34" s="79">
        <f t="shared" si="0"/>
        <v>87.5</v>
      </c>
      <c r="H34" s="79">
        <f t="shared" si="1"/>
        <v>0</v>
      </c>
      <c r="I34" s="115">
        <f t="shared" si="2"/>
        <v>87500</v>
      </c>
      <c r="J34" s="116">
        <v>87500</v>
      </c>
      <c r="K34" s="116">
        <v>87500</v>
      </c>
      <c r="L34" s="61">
        <v>87500</v>
      </c>
      <c r="M34" s="61"/>
      <c r="N34" s="39"/>
      <c r="O34" s="44"/>
    </row>
    <row r="35" spans="1:15" s="71" customFormat="1" ht="54" customHeight="1">
      <c r="A35" s="91" t="s">
        <v>2</v>
      </c>
      <c r="B35" s="15">
        <v>303</v>
      </c>
      <c r="C35" s="82" t="s">
        <v>126</v>
      </c>
      <c r="D35" s="82" t="s">
        <v>131</v>
      </c>
      <c r="E35" s="82"/>
      <c r="F35" s="10"/>
      <c r="G35" s="79">
        <f t="shared" si="0"/>
        <v>54.7</v>
      </c>
      <c r="H35" s="79">
        <f t="shared" si="1"/>
        <v>0</v>
      </c>
      <c r="I35" s="114">
        <f aca="true" t="shared" si="7" ref="I35:M39">I36</f>
        <v>54700</v>
      </c>
      <c r="J35" s="114">
        <f t="shared" si="7"/>
        <v>54700</v>
      </c>
      <c r="K35" s="114">
        <f t="shared" si="7"/>
        <v>54700</v>
      </c>
      <c r="L35" s="60">
        <f t="shared" si="7"/>
        <v>54700</v>
      </c>
      <c r="M35" s="60">
        <f t="shared" si="7"/>
        <v>0</v>
      </c>
      <c r="N35" s="69"/>
      <c r="O35" s="70"/>
    </row>
    <row r="36" spans="1:15" s="2" customFormat="1" ht="57" customHeight="1">
      <c r="A36" s="67" t="s">
        <v>38</v>
      </c>
      <c r="B36" s="13">
        <v>303</v>
      </c>
      <c r="C36" s="32" t="s">
        <v>126</v>
      </c>
      <c r="D36" s="32" t="s">
        <v>131</v>
      </c>
      <c r="E36" s="32" t="s">
        <v>71</v>
      </c>
      <c r="F36" s="12"/>
      <c r="G36" s="79">
        <f t="shared" si="0"/>
        <v>54.7</v>
      </c>
      <c r="H36" s="79">
        <f t="shared" si="1"/>
        <v>0</v>
      </c>
      <c r="I36" s="115">
        <f t="shared" si="2"/>
        <v>54700</v>
      </c>
      <c r="J36" s="116">
        <f t="shared" si="7"/>
        <v>54700</v>
      </c>
      <c r="K36" s="116">
        <f t="shared" si="7"/>
        <v>54700</v>
      </c>
      <c r="L36" s="61">
        <f t="shared" si="7"/>
        <v>54700</v>
      </c>
      <c r="M36" s="61">
        <f t="shared" si="7"/>
        <v>0</v>
      </c>
      <c r="N36" s="39"/>
      <c r="O36" s="44"/>
    </row>
    <row r="37" spans="1:15" s="2" customFormat="1" ht="79.5" customHeight="1">
      <c r="A37" s="67" t="s">
        <v>39</v>
      </c>
      <c r="B37" s="13">
        <v>303</v>
      </c>
      <c r="C37" s="32" t="s">
        <v>126</v>
      </c>
      <c r="D37" s="32" t="s">
        <v>131</v>
      </c>
      <c r="E37" s="32" t="s">
        <v>72</v>
      </c>
      <c r="F37" s="12"/>
      <c r="G37" s="79">
        <f t="shared" si="0"/>
        <v>54.7</v>
      </c>
      <c r="H37" s="79">
        <f t="shared" si="1"/>
        <v>0</v>
      </c>
      <c r="I37" s="115">
        <f t="shared" si="2"/>
        <v>54700</v>
      </c>
      <c r="J37" s="116">
        <f t="shared" si="7"/>
        <v>54700</v>
      </c>
      <c r="K37" s="116">
        <f t="shared" si="7"/>
        <v>54700</v>
      </c>
      <c r="L37" s="61">
        <f t="shared" si="7"/>
        <v>54700</v>
      </c>
      <c r="M37" s="61">
        <f t="shared" si="7"/>
        <v>0</v>
      </c>
      <c r="N37" s="39"/>
      <c r="O37" s="44"/>
    </row>
    <row r="38" spans="1:15" s="2" customFormat="1" ht="79.5" customHeight="1">
      <c r="A38" s="93" t="s">
        <v>19</v>
      </c>
      <c r="B38" s="13">
        <v>303</v>
      </c>
      <c r="C38" s="32" t="s">
        <v>126</v>
      </c>
      <c r="D38" s="32" t="s">
        <v>131</v>
      </c>
      <c r="E38" s="32" t="s">
        <v>73</v>
      </c>
      <c r="F38" s="13"/>
      <c r="G38" s="79">
        <f t="shared" si="0"/>
        <v>54.7</v>
      </c>
      <c r="H38" s="79">
        <f t="shared" si="1"/>
        <v>0</v>
      </c>
      <c r="I38" s="115">
        <f t="shared" si="2"/>
        <v>54700</v>
      </c>
      <c r="J38" s="116">
        <f>J39</f>
        <v>54700</v>
      </c>
      <c r="K38" s="116">
        <f>K39</f>
        <v>54700</v>
      </c>
      <c r="L38" s="61">
        <f t="shared" si="7"/>
        <v>54700</v>
      </c>
      <c r="M38" s="61">
        <f t="shared" si="7"/>
        <v>0</v>
      </c>
      <c r="N38" s="39"/>
      <c r="O38" s="44"/>
    </row>
    <row r="39" spans="1:15" s="2" customFormat="1" ht="21" customHeight="1">
      <c r="A39" s="93" t="s">
        <v>97</v>
      </c>
      <c r="B39" s="13">
        <v>303</v>
      </c>
      <c r="C39" s="32" t="s">
        <v>126</v>
      </c>
      <c r="D39" s="32" t="s">
        <v>131</v>
      </c>
      <c r="E39" s="32" t="s">
        <v>73</v>
      </c>
      <c r="F39" s="13">
        <v>500</v>
      </c>
      <c r="G39" s="79">
        <f t="shared" si="0"/>
        <v>54.7</v>
      </c>
      <c r="H39" s="79">
        <f t="shared" si="1"/>
        <v>0</v>
      </c>
      <c r="I39" s="115">
        <f t="shared" si="2"/>
        <v>54700</v>
      </c>
      <c r="J39" s="116">
        <f t="shared" si="7"/>
        <v>54700</v>
      </c>
      <c r="K39" s="116">
        <f t="shared" si="7"/>
        <v>54700</v>
      </c>
      <c r="L39" s="61">
        <f t="shared" si="7"/>
        <v>54700</v>
      </c>
      <c r="M39" s="61">
        <f t="shared" si="7"/>
        <v>0</v>
      </c>
      <c r="N39" s="39"/>
      <c r="O39" s="44"/>
    </row>
    <row r="40" spans="1:15" s="2" customFormat="1" ht="21.75" customHeight="1">
      <c r="A40" s="94" t="s">
        <v>14</v>
      </c>
      <c r="B40" s="13">
        <v>303</v>
      </c>
      <c r="C40" s="32" t="s">
        <v>126</v>
      </c>
      <c r="D40" s="32" t="s">
        <v>131</v>
      </c>
      <c r="E40" s="32" t="s">
        <v>73</v>
      </c>
      <c r="F40" s="13">
        <v>540</v>
      </c>
      <c r="G40" s="79">
        <f t="shared" si="0"/>
        <v>54.7</v>
      </c>
      <c r="H40" s="79">
        <f t="shared" si="1"/>
        <v>0</v>
      </c>
      <c r="I40" s="115">
        <f t="shared" si="2"/>
        <v>54700</v>
      </c>
      <c r="J40" s="116">
        <v>54700</v>
      </c>
      <c r="K40" s="116">
        <v>54700</v>
      </c>
      <c r="L40" s="61">
        <v>54700</v>
      </c>
      <c r="M40" s="61"/>
      <c r="N40" s="39"/>
      <c r="O40" s="44"/>
    </row>
    <row r="41" spans="1:15" s="71" customFormat="1" ht="21.75" customHeight="1" hidden="1">
      <c r="A41" s="91" t="s">
        <v>141</v>
      </c>
      <c r="B41" s="15">
        <v>303</v>
      </c>
      <c r="C41" s="82" t="s">
        <v>126</v>
      </c>
      <c r="D41" s="82" t="s">
        <v>138</v>
      </c>
      <c r="E41" s="82"/>
      <c r="F41" s="10"/>
      <c r="G41" s="79">
        <f t="shared" si="0"/>
        <v>0</v>
      </c>
      <c r="H41" s="79">
        <f t="shared" si="1"/>
        <v>0</v>
      </c>
      <c r="I41" s="113">
        <f t="shared" si="2"/>
        <v>0</v>
      </c>
      <c r="J41" s="114">
        <f aca="true" t="shared" si="8" ref="J41:M45">J42</f>
        <v>0</v>
      </c>
      <c r="K41" s="114">
        <f t="shared" si="8"/>
        <v>0</v>
      </c>
      <c r="L41" s="60">
        <f t="shared" si="8"/>
        <v>0</v>
      </c>
      <c r="M41" s="60">
        <f t="shared" si="8"/>
        <v>0</v>
      </c>
      <c r="N41" s="69"/>
      <c r="O41" s="70"/>
    </row>
    <row r="42" spans="1:15" s="2" customFormat="1" ht="41.25" customHeight="1" hidden="1">
      <c r="A42" s="105" t="s">
        <v>147</v>
      </c>
      <c r="B42" s="13">
        <v>303</v>
      </c>
      <c r="C42" s="32" t="s">
        <v>126</v>
      </c>
      <c r="D42" s="32" t="s">
        <v>138</v>
      </c>
      <c r="E42" s="32" t="s">
        <v>142</v>
      </c>
      <c r="F42" s="12"/>
      <c r="G42" s="79">
        <f t="shared" si="0"/>
        <v>0</v>
      </c>
      <c r="H42" s="79">
        <f t="shared" si="1"/>
        <v>0</v>
      </c>
      <c r="I42" s="113">
        <f t="shared" si="2"/>
        <v>0</v>
      </c>
      <c r="J42" s="116">
        <f t="shared" si="8"/>
        <v>0</v>
      </c>
      <c r="K42" s="116">
        <f t="shared" si="8"/>
        <v>0</v>
      </c>
      <c r="L42" s="61">
        <f t="shared" si="8"/>
        <v>0</v>
      </c>
      <c r="M42" s="61">
        <f t="shared" si="8"/>
        <v>0</v>
      </c>
      <c r="N42" s="39"/>
      <c r="O42" s="44"/>
    </row>
    <row r="43" spans="1:15" s="2" customFormat="1" ht="54.75" customHeight="1" hidden="1">
      <c r="A43" s="67" t="s">
        <v>146</v>
      </c>
      <c r="B43" s="13">
        <v>303</v>
      </c>
      <c r="C43" s="32" t="s">
        <v>126</v>
      </c>
      <c r="D43" s="32" t="s">
        <v>138</v>
      </c>
      <c r="E43" s="32" t="s">
        <v>143</v>
      </c>
      <c r="F43" s="12"/>
      <c r="G43" s="79">
        <f t="shared" si="0"/>
        <v>0</v>
      </c>
      <c r="H43" s="79">
        <f t="shared" si="1"/>
        <v>0</v>
      </c>
      <c r="I43" s="113">
        <f t="shared" si="2"/>
        <v>0</v>
      </c>
      <c r="J43" s="116">
        <f t="shared" si="8"/>
        <v>0</v>
      </c>
      <c r="K43" s="116">
        <f t="shared" si="8"/>
        <v>0</v>
      </c>
      <c r="L43" s="61">
        <f t="shared" si="8"/>
        <v>0</v>
      </c>
      <c r="M43" s="61">
        <f t="shared" si="8"/>
        <v>0</v>
      </c>
      <c r="N43" s="39"/>
      <c r="O43" s="44"/>
    </row>
    <row r="44" spans="1:15" s="2" customFormat="1" ht="40.5" customHeight="1" hidden="1">
      <c r="A44" s="93" t="s">
        <v>148</v>
      </c>
      <c r="B44" s="13">
        <v>303</v>
      </c>
      <c r="C44" s="32" t="s">
        <v>126</v>
      </c>
      <c r="D44" s="32" t="s">
        <v>138</v>
      </c>
      <c r="E44" s="32" t="s">
        <v>144</v>
      </c>
      <c r="F44" s="13"/>
      <c r="G44" s="79">
        <f t="shared" si="0"/>
        <v>0</v>
      </c>
      <c r="H44" s="79">
        <f t="shared" si="1"/>
        <v>0</v>
      </c>
      <c r="I44" s="113">
        <f t="shared" si="2"/>
        <v>0</v>
      </c>
      <c r="J44" s="116">
        <f t="shared" si="8"/>
        <v>0</v>
      </c>
      <c r="K44" s="116">
        <f t="shared" si="8"/>
        <v>0</v>
      </c>
      <c r="L44" s="61">
        <f t="shared" si="8"/>
        <v>0</v>
      </c>
      <c r="M44" s="61">
        <f t="shared" si="8"/>
        <v>0</v>
      </c>
      <c r="N44" s="39"/>
      <c r="O44" s="44"/>
    </row>
    <row r="45" spans="1:15" s="2" customFormat="1" ht="21" customHeight="1" hidden="1">
      <c r="A45" s="76" t="s">
        <v>98</v>
      </c>
      <c r="B45" s="13">
        <v>303</v>
      </c>
      <c r="C45" s="32" t="s">
        <v>126</v>
      </c>
      <c r="D45" s="32" t="s">
        <v>138</v>
      </c>
      <c r="E45" s="32" t="s">
        <v>144</v>
      </c>
      <c r="F45" s="13">
        <v>800</v>
      </c>
      <c r="G45" s="79">
        <f t="shared" si="0"/>
        <v>0</v>
      </c>
      <c r="H45" s="79">
        <f t="shared" si="1"/>
        <v>0</v>
      </c>
      <c r="I45" s="113">
        <f t="shared" si="2"/>
        <v>0</v>
      </c>
      <c r="J45" s="116">
        <f t="shared" si="8"/>
        <v>0</v>
      </c>
      <c r="K45" s="116">
        <f t="shared" si="8"/>
        <v>0</v>
      </c>
      <c r="L45" s="61">
        <f t="shared" si="8"/>
        <v>0</v>
      </c>
      <c r="M45" s="61">
        <f t="shared" si="8"/>
        <v>0</v>
      </c>
      <c r="N45" s="39"/>
      <c r="O45" s="44"/>
    </row>
    <row r="46" spans="1:15" s="2" customFormat="1" ht="21.75" customHeight="1" hidden="1">
      <c r="A46" s="76" t="s">
        <v>145</v>
      </c>
      <c r="B46" s="13">
        <v>303</v>
      </c>
      <c r="C46" s="32" t="s">
        <v>126</v>
      </c>
      <c r="D46" s="32" t="s">
        <v>138</v>
      </c>
      <c r="E46" s="32" t="s">
        <v>144</v>
      </c>
      <c r="F46" s="13">
        <v>880</v>
      </c>
      <c r="G46" s="79">
        <f t="shared" si="0"/>
        <v>0</v>
      </c>
      <c r="H46" s="79">
        <f t="shared" si="1"/>
        <v>0</v>
      </c>
      <c r="I46" s="113">
        <f t="shared" si="2"/>
        <v>0</v>
      </c>
      <c r="J46" s="116">
        <v>0</v>
      </c>
      <c r="K46" s="116">
        <v>0</v>
      </c>
      <c r="L46" s="61"/>
      <c r="M46" s="61"/>
      <c r="N46" s="39"/>
      <c r="O46" s="44"/>
    </row>
    <row r="47" spans="1:15" s="71" customFormat="1" ht="17.25">
      <c r="A47" s="95" t="s">
        <v>32</v>
      </c>
      <c r="B47" s="15">
        <v>303</v>
      </c>
      <c r="C47" s="82" t="s">
        <v>126</v>
      </c>
      <c r="D47" s="82" t="s">
        <v>132</v>
      </c>
      <c r="E47" s="33"/>
      <c r="F47" s="15"/>
      <c r="G47" s="79">
        <f t="shared" si="0"/>
        <v>10</v>
      </c>
      <c r="H47" s="79">
        <f t="shared" si="1"/>
        <v>0</v>
      </c>
      <c r="I47" s="114">
        <f>+I48</f>
        <v>10000</v>
      </c>
      <c r="J47" s="114">
        <f>+J48</f>
        <v>10000</v>
      </c>
      <c r="K47" s="114">
        <f>+K48</f>
        <v>10000</v>
      </c>
      <c r="L47" s="60">
        <f>+L48</f>
        <v>10000</v>
      </c>
      <c r="M47" s="60">
        <f>+M48</f>
        <v>0</v>
      </c>
      <c r="N47" s="69"/>
      <c r="O47" s="70"/>
    </row>
    <row r="48" spans="1:15" s="2" customFormat="1" ht="36.75" customHeight="1">
      <c r="A48" s="72" t="s">
        <v>104</v>
      </c>
      <c r="B48" s="13">
        <v>303</v>
      </c>
      <c r="C48" s="32" t="s">
        <v>126</v>
      </c>
      <c r="D48" s="32" t="s">
        <v>132</v>
      </c>
      <c r="E48" s="31" t="s">
        <v>74</v>
      </c>
      <c r="F48" s="13"/>
      <c r="G48" s="79">
        <f t="shared" si="0"/>
        <v>10</v>
      </c>
      <c r="H48" s="79">
        <f t="shared" si="1"/>
        <v>0</v>
      </c>
      <c r="I48" s="115">
        <f t="shared" si="2"/>
        <v>10000</v>
      </c>
      <c r="J48" s="116">
        <f aca="true" t="shared" si="9" ref="J48:M50">J49</f>
        <v>10000</v>
      </c>
      <c r="K48" s="116">
        <f t="shared" si="9"/>
        <v>10000</v>
      </c>
      <c r="L48" s="61">
        <f t="shared" si="9"/>
        <v>10000</v>
      </c>
      <c r="M48" s="61">
        <f t="shared" si="9"/>
        <v>0</v>
      </c>
      <c r="N48" s="39"/>
      <c r="O48" s="44"/>
    </row>
    <row r="49" spans="1:15" s="2" customFormat="1" ht="24" customHeight="1">
      <c r="A49" s="93" t="s">
        <v>40</v>
      </c>
      <c r="B49" s="13">
        <v>303</v>
      </c>
      <c r="C49" s="32" t="s">
        <v>126</v>
      </c>
      <c r="D49" s="32" t="s">
        <v>132</v>
      </c>
      <c r="E49" s="31" t="s">
        <v>54</v>
      </c>
      <c r="F49" s="13"/>
      <c r="G49" s="79">
        <f t="shared" si="0"/>
        <v>10</v>
      </c>
      <c r="H49" s="79">
        <f t="shared" si="1"/>
        <v>0</v>
      </c>
      <c r="I49" s="115">
        <f t="shared" si="2"/>
        <v>10000</v>
      </c>
      <c r="J49" s="116">
        <f t="shared" si="9"/>
        <v>10000</v>
      </c>
      <c r="K49" s="116">
        <f t="shared" si="9"/>
        <v>10000</v>
      </c>
      <c r="L49" s="61">
        <f t="shared" si="9"/>
        <v>10000</v>
      </c>
      <c r="M49" s="61">
        <f t="shared" si="9"/>
        <v>0</v>
      </c>
      <c r="N49" s="39"/>
      <c r="O49" s="44"/>
    </row>
    <row r="50" spans="1:15" s="2" customFormat="1" ht="26.25" customHeight="1">
      <c r="A50" s="92" t="s">
        <v>98</v>
      </c>
      <c r="B50" s="13">
        <v>303</v>
      </c>
      <c r="C50" s="32" t="s">
        <v>126</v>
      </c>
      <c r="D50" s="32" t="s">
        <v>132</v>
      </c>
      <c r="E50" s="31" t="s">
        <v>54</v>
      </c>
      <c r="F50" s="14">
        <v>800</v>
      </c>
      <c r="G50" s="79">
        <f t="shared" si="0"/>
        <v>10</v>
      </c>
      <c r="H50" s="79">
        <f t="shared" si="1"/>
        <v>0</v>
      </c>
      <c r="I50" s="115">
        <f t="shared" si="2"/>
        <v>10000</v>
      </c>
      <c r="J50" s="116">
        <f t="shared" si="9"/>
        <v>10000</v>
      </c>
      <c r="K50" s="116">
        <f t="shared" si="9"/>
        <v>10000</v>
      </c>
      <c r="L50" s="61">
        <f t="shared" si="9"/>
        <v>10000</v>
      </c>
      <c r="M50" s="61">
        <f t="shared" si="9"/>
        <v>0</v>
      </c>
      <c r="N50" s="39"/>
      <c r="O50" s="44"/>
    </row>
    <row r="51" spans="1:15" s="2" customFormat="1" ht="26.25" customHeight="1">
      <c r="A51" s="51" t="s">
        <v>119</v>
      </c>
      <c r="B51" s="13">
        <v>303</v>
      </c>
      <c r="C51" s="32" t="s">
        <v>126</v>
      </c>
      <c r="D51" s="32" t="s">
        <v>132</v>
      </c>
      <c r="E51" s="31" t="s">
        <v>54</v>
      </c>
      <c r="F51" s="14">
        <v>870</v>
      </c>
      <c r="G51" s="79">
        <f t="shared" si="0"/>
        <v>10</v>
      </c>
      <c r="H51" s="79">
        <f t="shared" si="1"/>
        <v>0</v>
      </c>
      <c r="I51" s="115">
        <f t="shared" si="2"/>
        <v>10000</v>
      </c>
      <c r="J51" s="116">
        <v>10000</v>
      </c>
      <c r="K51" s="116">
        <v>10000</v>
      </c>
      <c r="L51" s="61">
        <v>10000</v>
      </c>
      <c r="M51" s="61"/>
      <c r="N51" s="39"/>
      <c r="O51" s="44"/>
    </row>
    <row r="52" spans="1:15" s="2" customFormat="1" ht="19.5" customHeight="1">
      <c r="A52" s="91" t="s">
        <v>30</v>
      </c>
      <c r="B52" s="15">
        <v>303</v>
      </c>
      <c r="C52" s="33" t="s">
        <v>126</v>
      </c>
      <c r="D52" s="33" t="s">
        <v>133</v>
      </c>
      <c r="E52" s="33"/>
      <c r="F52" s="15"/>
      <c r="G52" s="79">
        <f t="shared" si="0"/>
        <v>637.9</v>
      </c>
      <c r="H52" s="79">
        <f t="shared" si="1"/>
        <v>12.6</v>
      </c>
      <c r="I52" s="114">
        <f>I53</f>
        <v>650525.1</v>
      </c>
      <c r="J52" s="114">
        <f>J53</f>
        <v>569773</v>
      </c>
      <c r="K52" s="114">
        <f>K53</f>
        <v>591386</v>
      </c>
      <c r="L52" s="60">
        <f>L53</f>
        <v>637887</v>
      </c>
      <c r="M52" s="60">
        <f>M53</f>
        <v>12638.1</v>
      </c>
      <c r="N52" s="39"/>
      <c r="O52" s="44"/>
    </row>
    <row r="53" spans="1:15" s="2" customFormat="1" ht="24" customHeight="1">
      <c r="A53" s="81" t="s">
        <v>41</v>
      </c>
      <c r="B53" s="13">
        <v>303</v>
      </c>
      <c r="C53" s="31" t="s">
        <v>126</v>
      </c>
      <c r="D53" s="31" t="s">
        <v>133</v>
      </c>
      <c r="E53" s="31" t="s">
        <v>55</v>
      </c>
      <c r="F53" s="13"/>
      <c r="G53" s="79">
        <f t="shared" si="0"/>
        <v>637.9</v>
      </c>
      <c r="H53" s="79">
        <f t="shared" si="1"/>
        <v>12.6</v>
      </c>
      <c r="I53" s="115">
        <f t="shared" si="2"/>
        <v>650525.1</v>
      </c>
      <c r="J53" s="116">
        <f>J54+J59</f>
        <v>569773</v>
      </c>
      <c r="K53" s="116">
        <f>K54+K59</f>
        <v>591386</v>
      </c>
      <c r="L53" s="61">
        <f>L54+L59+L63</f>
        <v>637887</v>
      </c>
      <c r="M53" s="61">
        <f>M54+M59+M63</f>
        <v>12638.1</v>
      </c>
      <c r="N53" s="39"/>
      <c r="O53" s="44"/>
    </row>
    <row r="54" spans="1:15" s="2" customFormat="1" ht="24" customHeight="1">
      <c r="A54" s="67" t="s">
        <v>42</v>
      </c>
      <c r="B54" s="13">
        <v>303</v>
      </c>
      <c r="C54" s="31" t="s">
        <v>126</v>
      </c>
      <c r="D54" s="31" t="s">
        <v>133</v>
      </c>
      <c r="E54" s="31" t="s">
        <v>56</v>
      </c>
      <c r="F54" s="13"/>
      <c r="G54" s="79">
        <f t="shared" si="0"/>
        <v>627.9</v>
      </c>
      <c r="H54" s="79">
        <f t="shared" si="1"/>
        <v>12.6</v>
      </c>
      <c r="I54" s="115">
        <f t="shared" si="2"/>
        <v>640525.1</v>
      </c>
      <c r="J54" s="116">
        <f>J55+J57</f>
        <v>559773</v>
      </c>
      <c r="K54" s="116">
        <f>K55+K57</f>
        <v>581386</v>
      </c>
      <c r="L54" s="61">
        <f>L55+L57</f>
        <v>627887</v>
      </c>
      <c r="M54" s="61">
        <f>M55+M57</f>
        <v>12638.1</v>
      </c>
      <c r="N54" s="39"/>
      <c r="O54" s="44"/>
    </row>
    <row r="55" spans="1:15" s="2" customFormat="1" ht="38.25" customHeight="1">
      <c r="A55" s="67" t="s">
        <v>109</v>
      </c>
      <c r="B55" s="13">
        <v>303</v>
      </c>
      <c r="C55" s="31" t="s">
        <v>126</v>
      </c>
      <c r="D55" s="31" t="s">
        <v>133</v>
      </c>
      <c r="E55" s="31" t="s">
        <v>56</v>
      </c>
      <c r="F55" s="13">
        <v>200</v>
      </c>
      <c r="G55" s="79">
        <f t="shared" si="0"/>
        <v>615.4</v>
      </c>
      <c r="H55" s="79">
        <f t="shared" si="1"/>
        <v>12.6</v>
      </c>
      <c r="I55" s="115">
        <f>L55+M55</f>
        <v>628042.1</v>
      </c>
      <c r="J55" s="116">
        <f>J56</f>
        <v>547290</v>
      </c>
      <c r="K55" s="116">
        <f>K56</f>
        <v>568903</v>
      </c>
      <c r="L55" s="61">
        <f>L56</f>
        <v>615404</v>
      </c>
      <c r="M55" s="61">
        <f>M56</f>
        <v>12638.1</v>
      </c>
      <c r="N55" s="39"/>
      <c r="O55" s="44"/>
    </row>
    <row r="56" spans="1:15" s="2" customFormat="1" ht="37.5" customHeight="1">
      <c r="A56" s="51" t="s">
        <v>101</v>
      </c>
      <c r="B56" s="13">
        <v>303</v>
      </c>
      <c r="C56" s="31" t="s">
        <v>126</v>
      </c>
      <c r="D56" s="31" t="s">
        <v>133</v>
      </c>
      <c r="E56" s="31" t="s">
        <v>56</v>
      </c>
      <c r="F56" s="13">
        <v>240</v>
      </c>
      <c r="G56" s="79">
        <f t="shared" si="0"/>
        <v>615.4</v>
      </c>
      <c r="H56" s="79">
        <f t="shared" si="1"/>
        <v>12.6</v>
      </c>
      <c r="I56" s="115">
        <f t="shared" si="2"/>
        <v>628042.1</v>
      </c>
      <c r="J56" s="116">
        <v>547290</v>
      </c>
      <c r="K56" s="116">
        <v>568903</v>
      </c>
      <c r="L56" s="61">
        <f>603010+12394</f>
        <v>615404</v>
      </c>
      <c r="M56" s="61">
        <v>12638.1</v>
      </c>
      <c r="N56" s="39"/>
      <c r="O56" s="44"/>
    </row>
    <row r="57" spans="1:15" s="2" customFormat="1" ht="26.25" customHeight="1">
      <c r="A57" s="52" t="s">
        <v>98</v>
      </c>
      <c r="B57" s="13">
        <v>303</v>
      </c>
      <c r="C57" s="31" t="s">
        <v>126</v>
      </c>
      <c r="D57" s="31" t="s">
        <v>133</v>
      </c>
      <c r="E57" s="31" t="s">
        <v>56</v>
      </c>
      <c r="F57" s="13">
        <v>800</v>
      </c>
      <c r="G57" s="79">
        <f>+ROUND(L57/1000,1)</f>
        <v>12.5</v>
      </c>
      <c r="H57" s="79">
        <f>+ROUND(M57/1000,1)</f>
        <v>0</v>
      </c>
      <c r="I57" s="115">
        <f>L57+M57</f>
        <v>12483</v>
      </c>
      <c r="J57" s="115">
        <f>J58</f>
        <v>12483</v>
      </c>
      <c r="K57" s="115">
        <f>K58</f>
        <v>12483</v>
      </c>
      <c r="L57" s="61">
        <f>L58</f>
        <v>12483</v>
      </c>
      <c r="M57" s="61">
        <f>M58</f>
        <v>0</v>
      </c>
      <c r="N57" s="39"/>
      <c r="O57" s="44"/>
    </row>
    <row r="58" spans="1:15" s="2" customFormat="1" ht="24" customHeight="1">
      <c r="A58" s="52" t="s">
        <v>99</v>
      </c>
      <c r="B58" s="13">
        <v>303</v>
      </c>
      <c r="C58" s="31" t="s">
        <v>126</v>
      </c>
      <c r="D58" s="31" t="s">
        <v>133</v>
      </c>
      <c r="E58" s="31" t="s">
        <v>56</v>
      </c>
      <c r="F58" s="13">
        <v>850</v>
      </c>
      <c r="G58" s="79">
        <f>+ROUND(L58/1000,1)</f>
        <v>12.5</v>
      </c>
      <c r="H58" s="79">
        <f>+ROUND(M58/1000,1)</f>
        <v>0</v>
      </c>
      <c r="I58" s="115">
        <f>L58+M58</f>
        <v>12483</v>
      </c>
      <c r="J58" s="120">
        <v>12483</v>
      </c>
      <c r="K58" s="120">
        <v>12483</v>
      </c>
      <c r="L58" s="61">
        <v>12483</v>
      </c>
      <c r="M58" s="61"/>
      <c r="N58" s="39"/>
      <c r="O58" s="44"/>
    </row>
    <row r="59" spans="1:15" s="2" customFormat="1" ht="37.5" customHeight="1">
      <c r="A59" s="51" t="s">
        <v>164</v>
      </c>
      <c r="B59" s="13">
        <v>303</v>
      </c>
      <c r="C59" s="31" t="s">
        <v>126</v>
      </c>
      <c r="D59" s="31" t="s">
        <v>133</v>
      </c>
      <c r="E59" s="31" t="s">
        <v>163</v>
      </c>
      <c r="F59" s="13"/>
      <c r="G59" s="79">
        <f t="shared" si="0"/>
        <v>10</v>
      </c>
      <c r="H59" s="79">
        <f t="shared" si="1"/>
        <v>0</v>
      </c>
      <c r="I59" s="115">
        <f t="shared" si="2"/>
        <v>10000</v>
      </c>
      <c r="J59" s="116">
        <f>J60</f>
        <v>10000</v>
      </c>
      <c r="K59" s="116">
        <f>K60</f>
        <v>10000</v>
      </c>
      <c r="L59" s="61">
        <f>L60</f>
        <v>10000</v>
      </c>
      <c r="M59" s="61">
        <f>M60</f>
        <v>0</v>
      </c>
      <c r="N59" s="39"/>
      <c r="O59" s="44"/>
    </row>
    <row r="60" spans="1:15" s="2" customFormat="1" ht="24" customHeight="1">
      <c r="A60" s="92" t="s">
        <v>98</v>
      </c>
      <c r="B60" s="13">
        <v>303</v>
      </c>
      <c r="C60" s="31" t="s">
        <v>126</v>
      </c>
      <c r="D60" s="31" t="s">
        <v>133</v>
      </c>
      <c r="E60" s="31" t="s">
        <v>163</v>
      </c>
      <c r="F60" s="13">
        <v>800</v>
      </c>
      <c r="G60" s="79">
        <f t="shared" si="0"/>
        <v>10</v>
      </c>
      <c r="H60" s="79">
        <f t="shared" si="1"/>
        <v>0</v>
      </c>
      <c r="I60" s="115">
        <f t="shared" si="2"/>
        <v>10000</v>
      </c>
      <c r="J60" s="116">
        <f>J62</f>
        <v>10000</v>
      </c>
      <c r="K60" s="116">
        <f>K62</f>
        <v>10000</v>
      </c>
      <c r="L60" s="61">
        <f>L62+L61</f>
        <v>10000</v>
      </c>
      <c r="M60" s="61">
        <f>M62+M61</f>
        <v>0</v>
      </c>
      <c r="N60" s="39"/>
      <c r="O60" s="44"/>
    </row>
    <row r="61" spans="1:15" s="2" customFormat="1" ht="24" customHeight="1" hidden="1">
      <c r="A61" s="92" t="s">
        <v>93</v>
      </c>
      <c r="B61" s="13">
        <v>303</v>
      </c>
      <c r="C61" s="31" t="s">
        <v>126</v>
      </c>
      <c r="D61" s="31" t="s">
        <v>133</v>
      </c>
      <c r="E61" s="31" t="s">
        <v>163</v>
      </c>
      <c r="F61" s="13">
        <v>830</v>
      </c>
      <c r="G61" s="79">
        <f>+ROUND(L61/1000,1)</f>
        <v>0</v>
      </c>
      <c r="H61" s="79">
        <f>+ROUND(M61/1000,1)</f>
        <v>0</v>
      </c>
      <c r="I61" s="115">
        <f>L61+M61</f>
        <v>0</v>
      </c>
      <c r="J61" s="116">
        <v>0</v>
      </c>
      <c r="K61" s="116">
        <v>0</v>
      </c>
      <c r="L61" s="61">
        <v>0</v>
      </c>
      <c r="M61" s="61"/>
      <c r="N61" s="39"/>
      <c r="O61" s="44"/>
    </row>
    <row r="62" spans="1:17" s="2" customFormat="1" ht="21.75" customHeight="1">
      <c r="A62" s="92" t="s">
        <v>119</v>
      </c>
      <c r="B62" s="13">
        <v>303</v>
      </c>
      <c r="C62" s="31" t="s">
        <v>126</v>
      </c>
      <c r="D62" s="31" t="s">
        <v>133</v>
      </c>
      <c r="E62" s="31" t="s">
        <v>163</v>
      </c>
      <c r="F62" s="13">
        <v>870</v>
      </c>
      <c r="G62" s="79">
        <f t="shared" si="0"/>
        <v>10</v>
      </c>
      <c r="H62" s="79">
        <f t="shared" si="1"/>
        <v>0</v>
      </c>
      <c r="I62" s="115">
        <f t="shared" si="2"/>
        <v>10000</v>
      </c>
      <c r="J62" s="116">
        <v>10000</v>
      </c>
      <c r="K62" s="116">
        <v>10000</v>
      </c>
      <c r="L62" s="61">
        <v>10000</v>
      </c>
      <c r="M62" s="61"/>
      <c r="N62" s="39"/>
      <c r="O62" s="45"/>
      <c r="P62" s="24"/>
      <c r="Q62" s="24"/>
    </row>
    <row r="63" spans="1:17" s="2" customFormat="1" ht="21.75" customHeight="1" hidden="1">
      <c r="A63" s="92" t="s">
        <v>201</v>
      </c>
      <c r="B63" s="13">
        <v>303</v>
      </c>
      <c r="C63" s="31" t="s">
        <v>126</v>
      </c>
      <c r="D63" s="31" t="s">
        <v>133</v>
      </c>
      <c r="E63" s="31" t="s">
        <v>200</v>
      </c>
      <c r="F63" s="13"/>
      <c r="G63" s="79">
        <f aca="true" t="shared" si="10" ref="G63:H65">+ROUND(L63/1000,1)</f>
        <v>0</v>
      </c>
      <c r="H63" s="79">
        <f t="shared" si="10"/>
        <v>0</v>
      </c>
      <c r="I63" s="115">
        <f>L63+M63</f>
        <v>0</v>
      </c>
      <c r="J63" s="116">
        <v>0</v>
      </c>
      <c r="K63" s="116">
        <v>0</v>
      </c>
      <c r="L63" s="61">
        <f>L64</f>
        <v>0</v>
      </c>
      <c r="M63" s="61">
        <f>M64</f>
        <v>0</v>
      </c>
      <c r="N63" s="39"/>
      <c r="O63" s="45"/>
      <c r="P63" s="24"/>
      <c r="Q63" s="24"/>
    </row>
    <row r="64" spans="1:17" s="2" customFormat="1" ht="39" customHeight="1" hidden="1">
      <c r="A64" s="67" t="s">
        <v>109</v>
      </c>
      <c r="B64" s="13">
        <v>303</v>
      </c>
      <c r="C64" s="31" t="s">
        <v>126</v>
      </c>
      <c r="D64" s="31" t="s">
        <v>133</v>
      </c>
      <c r="E64" s="31" t="s">
        <v>200</v>
      </c>
      <c r="F64" s="13">
        <v>200</v>
      </c>
      <c r="G64" s="79">
        <f t="shared" si="10"/>
        <v>0</v>
      </c>
      <c r="H64" s="79">
        <f t="shared" si="10"/>
        <v>0</v>
      </c>
      <c r="I64" s="115">
        <f>L64+M64</f>
        <v>0</v>
      </c>
      <c r="J64" s="116">
        <v>0</v>
      </c>
      <c r="K64" s="116">
        <v>0</v>
      </c>
      <c r="L64" s="61">
        <f>L65</f>
        <v>0</v>
      </c>
      <c r="M64" s="61">
        <f>M65</f>
        <v>0</v>
      </c>
      <c r="N64" s="39"/>
      <c r="O64" s="45"/>
      <c r="P64" s="24"/>
      <c r="Q64" s="24"/>
    </row>
    <row r="65" spans="1:17" s="2" customFormat="1" ht="40.5" customHeight="1" hidden="1">
      <c r="A65" s="51" t="s">
        <v>101</v>
      </c>
      <c r="B65" s="13">
        <v>303</v>
      </c>
      <c r="C65" s="31" t="s">
        <v>126</v>
      </c>
      <c r="D65" s="31" t="s">
        <v>133</v>
      </c>
      <c r="E65" s="31" t="s">
        <v>200</v>
      </c>
      <c r="F65" s="13">
        <v>240</v>
      </c>
      <c r="G65" s="79">
        <f t="shared" si="10"/>
        <v>0</v>
      </c>
      <c r="H65" s="79">
        <f t="shared" si="10"/>
        <v>0</v>
      </c>
      <c r="I65" s="115">
        <f>L65+M65</f>
        <v>0</v>
      </c>
      <c r="J65" s="116">
        <v>0</v>
      </c>
      <c r="K65" s="116">
        <v>0</v>
      </c>
      <c r="L65" s="61">
        <v>0</v>
      </c>
      <c r="M65" s="61"/>
      <c r="N65" s="39"/>
      <c r="O65" s="45"/>
      <c r="P65" s="24"/>
      <c r="Q65" s="24"/>
    </row>
    <row r="66" spans="1:15" s="2" customFormat="1" ht="17.25">
      <c r="A66" s="91" t="s">
        <v>16</v>
      </c>
      <c r="B66" s="15">
        <v>303</v>
      </c>
      <c r="C66" s="33" t="s">
        <v>128</v>
      </c>
      <c r="D66" s="33" t="s">
        <v>127</v>
      </c>
      <c r="E66" s="33"/>
      <c r="F66" s="15"/>
      <c r="G66" s="79">
        <f t="shared" si="0"/>
        <v>497.1</v>
      </c>
      <c r="H66" s="79">
        <f t="shared" si="1"/>
        <v>0</v>
      </c>
      <c r="I66" s="114">
        <f aca="true" t="shared" si="11" ref="I66:M68">I67</f>
        <v>497076.76</v>
      </c>
      <c r="J66" s="114">
        <f t="shared" si="11"/>
        <v>514066.45</v>
      </c>
      <c r="K66" s="114">
        <f t="shared" si="11"/>
        <v>532953.05</v>
      </c>
      <c r="L66" s="60">
        <f t="shared" si="11"/>
        <v>497076.76</v>
      </c>
      <c r="M66" s="60">
        <f t="shared" si="11"/>
        <v>0</v>
      </c>
      <c r="N66" s="39"/>
      <c r="O66" s="44"/>
    </row>
    <row r="67" spans="1:15" s="2" customFormat="1" ht="21.75" customHeight="1">
      <c r="A67" s="91" t="s">
        <v>31</v>
      </c>
      <c r="B67" s="15">
        <v>303</v>
      </c>
      <c r="C67" s="33" t="s">
        <v>128</v>
      </c>
      <c r="D67" s="33" t="s">
        <v>129</v>
      </c>
      <c r="E67" s="33"/>
      <c r="F67" s="15"/>
      <c r="G67" s="79">
        <f t="shared" si="0"/>
        <v>497.1</v>
      </c>
      <c r="H67" s="79">
        <f t="shared" si="1"/>
        <v>0</v>
      </c>
      <c r="I67" s="114">
        <f t="shared" si="11"/>
        <v>497076.76</v>
      </c>
      <c r="J67" s="114">
        <f t="shared" si="11"/>
        <v>514066.45</v>
      </c>
      <c r="K67" s="114">
        <f>K68</f>
        <v>532953.05</v>
      </c>
      <c r="L67" s="60">
        <f>L68</f>
        <v>497076.76</v>
      </c>
      <c r="M67" s="60">
        <f t="shared" si="11"/>
        <v>0</v>
      </c>
      <c r="N67" s="39"/>
      <c r="O67" s="44"/>
    </row>
    <row r="68" spans="1:15" s="2" customFormat="1" ht="39.75" customHeight="1">
      <c r="A68" s="67" t="s">
        <v>37</v>
      </c>
      <c r="B68" s="13">
        <v>303</v>
      </c>
      <c r="C68" s="31" t="s">
        <v>128</v>
      </c>
      <c r="D68" s="31" t="s">
        <v>129</v>
      </c>
      <c r="E68" s="31" t="s">
        <v>57</v>
      </c>
      <c r="F68" s="13"/>
      <c r="G68" s="79">
        <f t="shared" si="0"/>
        <v>497.1</v>
      </c>
      <c r="H68" s="79">
        <f t="shared" si="1"/>
        <v>0</v>
      </c>
      <c r="I68" s="115">
        <f t="shared" si="2"/>
        <v>497076.76</v>
      </c>
      <c r="J68" s="116">
        <f t="shared" si="11"/>
        <v>514066.45</v>
      </c>
      <c r="K68" s="116">
        <f t="shared" si="11"/>
        <v>532953.05</v>
      </c>
      <c r="L68" s="61">
        <f>L69</f>
        <v>497076.76</v>
      </c>
      <c r="M68" s="61">
        <f t="shared" si="11"/>
        <v>0</v>
      </c>
      <c r="N68" s="39"/>
      <c r="O68" s="44"/>
    </row>
    <row r="69" spans="1:15" s="2" customFormat="1" ht="51" customHeight="1">
      <c r="A69" s="72" t="s">
        <v>180</v>
      </c>
      <c r="B69" s="13">
        <v>303</v>
      </c>
      <c r="C69" s="31" t="s">
        <v>128</v>
      </c>
      <c r="D69" s="31" t="s">
        <v>129</v>
      </c>
      <c r="E69" s="31" t="s">
        <v>178</v>
      </c>
      <c r="F69" s="13"/>
      <c r="G69" s="79">
        <f t="shared" si="0"/>
        <v>497.1</v>
      </c>
      <c r="H69" s="79">
        <f t="shared" si="1"/>
        <v>0</v>
      </c>
      <c r="I69" s="115">
        <f t="shared" si="2"/>
        <v>497076.76</v>
      </c>
      <c r="J69" s="116">
        <f>J70</f>
        <v>514066.45</v>
      </c>
      <c r="K69" s="116">
        <f>K70</f>
        <v>532953.05</v>
      </c>
      <c r="L69" s="61">
        <f>L70</f>
        <v>497076.76</v>
      </c>
      <c r="M69" s="61">
        <f>M70</f>
        <v>0</v>
      </c>
      <c r="N69" s="39"/>
      <c r="O69" s="44"/>
    </row>
    <row r="70" spans="1:15" s="2" customFormat="1" ht="39" customHeight="1">
      <c r="A70" s="94" t="s">
        <v>172</v>
      </c>
      <c r="B70" s="13">
        <v>303</v>
      </c>
      <c r="C70" s="31" t="s">
        <v>128</v>
      </c>
      <c r="D70" s="31" t="s">
        <v>129</v>
      </c>
      <c r="E70" s="31" t="s">
        <v>179</v>
      </c>
      <c r="F70" s="13"/>
      <c r="G70" s="79">
        <f t="shared" si="0"/>
        <v>497.1</v>
      </c>
      <c r="H70" s="79">
        <f t="shared" si="1"/>
        <v>0</v>
      </c>
      <c r="I70" s="115">
        <f t="shared" si="2"/>
        <v>497076.76</v>
      </c>
      <c r="J70" s="116">
        <f>J71+J73</f>
        <v>514066.45</v>
      </c>
      <c r="K70" s="116">
        <f>K71+K73</f>
        <v>532953.05</v>
      </c>
      <c r="L70" s="61">
        <f>L71+L73</f>
        <v>497076.76</v>
      </c>
      <c r="M70" s="61">
        <f>M71+M73</f>
        <v>0</v>
      </c>
      <c r="N70" s="39"/>
      <c r="O70" s="44"/>
    </row>
    <row r="71" spans="1:15" s="2" customFormat="1" ht="72" customHeight="1">
      <c r="A71" s="94" t="s">
        <v>95</v>
      </c>
      <c r="B71" s="13">
        <v>303</v>
      </c>
      <c r="C71" s="31" t="s">
        <v>128</v>
      </c>
      <c r="D71" s="31" t="s">
        <v>129</v>
      </c>
      <c r="E71" s="31" t="s">
        <v>179</v>
      </c>
      <c r="F71" s="13">
        <v>100</v>
      </c>
      <c r="G71" s="79">
        <f t="shared" si="0"/>
        <v>445.6</v>
      </c>
      <c r="H71" s="79">
        <f t="shared" si="1"/>
        <v>0</v>
      </c>
      <c r="I71" s="115">
        <f t="shared" si="2"/>
        <v>445571.84</v>
      </c>
      <c r="J71" s="116">
        <f>J72</f>
        <v>486747.88</v>
      </c>
      <c r="K71" s="116">
        <f>K72</f>
        <v>486747.88</v>
      </c>
      <c r="L71" s="61">
        <f>L72</f>
        <v>445571.84</v>
      </c>
      <c r="M71" s="61">
        <f>M72</f>
        <v>0</v>
      </c>
      <c r="N71" s="39"/>
      <c r="O71" s="44"/>
    </row>
    <row r="72" spans="1:15" s="2" customFormat="1" ht="38.25" customHeight="1">
      <c r="A72" s="94" t="s">
        <v>108</v>
      </c>
      <c r="B72" s="13">
        <v>303</v>
      </c>
      <c r="C72" s="31" t="s">
        <v>128</v>
      </c>
      <c r="D72" s="31" t="s">
        <v>129</v>
      </c>
      <c r="E72" s="31" t="s">
        <v>179</v>
      </c>
      <c r="F72" s="13">
        <v>120</v>
      </c>
      <c r="G72" s="79">
        <f t="shared" si="0"/>
        <v>445.6</v>
      </c>
      <c r="H72" s="79">
        <f t="shared" si="1"/>
        <v>0</v>
      </c>
      <c r="I72" s="115">
        <f t="shared" si="2"/>
        <v>445571.84</v>
      </c>
      <c r="J72" s="116">
        <v>486747.88</v>
      </c>
      <c r="K72" s="116">
        <v>486747.88</v>
      </c>
      <c r="L72" s="61">
        <v>445571.84</v>
      </c>
      <c r="M72" s="61"/>
      <c r="N72" s="39"/>
      <c r="O72" s="44"/>
    </row>
    <row r="73" spans="1:15" s="2" customFormat="1" ht="42" customHeight="1">
      <c r="A73" s="67" t="s">
        <v>109</v>
      </c>
      <c r="B73" s="13">
        <v>303</v>
      </c>
      <c r="C73" s="31" t="s">
        <v>128</v>
      </c>
      <c r="D73" s="31" t="s">
        <v>129</v>
      </c>
      <c r="E73" s="31" t="s">
        <v>179</v>
      </c>
      <c r="F73" s="13">
        <v>200</v>
      </c>
      <c r="G73" s="79">
        <f t="shared" si="0"/>
        <v>51.5</v>
      </c>
      <c r="H73" s="79">
        <f t="shared" si="1"/>
        <v>0</v>
      </c>
      <c r="I73" s="115">
        <f t="shared" si="2"/>
        <v>51504.92</v>
      </c>
      <c r="J73" s="116">
        <f>J74</f>
        <v>27318.57</v>
      </c>
      <c r="K73" s="116">
        <f>K74</f>
        <v>46205.17</v>
      </c>
      <c r="L73" s="61">
        <f>L74</f>
        <v>51504.92</v>
      </c>
      <c r="M73" s="61">
        <f>M74</f>
        <v>0</v>
      </c>
      <c r="N73" s="39"/>
      <c r="O73" s="44"/>
    </row>
    <row r="74" spans="1:15" s="2" customFormat="1" ht="39" customHeight="1">
      <c r="A74" s="51" t="s">
        <v>101</v>
      </c>
      <c r="B74" s="13">
        <v>303</v>
      </c>
      <c r="C74" s="31" t="s">
        <v>128</v>
      </c>
      <c r="D74" s="31" t="s">
        <v>129</v>
      </c>
      <c r="E74" s="31" t="s">
        <v>179</v>
      </c>
      <c r="F74" s="13">
        <v>240</v>
      </c>
      <c r="G74" s="79">
        <f t="shared" si="0"/>
        <v>51.5</v>
      </c>
      <c r="H74" s="79">
        <f t="shared" si="1"/>
        <v>0</v>
      </c>
      <c r="I74" s="115">
        <f t="shared" si="2"/>
        <v>51504.92</v>
      </c>
      <c r="J74" s="116">
        <v>27318.57</v>
      </c>
      <c r="K74" s="116">
        <v>46205.17</v>
      </c>
      <c r="L74" s="61">
        <v>51504.92</v>
      </c>
      <c r="M74" s="61"/>
      <c r="N74" s="39"/>
      <c r="O74" s="44"/>
    </row>
    <row r="75" spans="1:15" s="2" customFormat="1" ht="24.75" customHeight="1">
      <c r="A75" s="95" t="s">
        <v>7</v>
      </c>
      <c r="B75" s="15">
        <v>303</v>
      </c>
      <c r="C75" s="33" t="s">
        <v>129</v>
      </c>
      <c r="D75" s="33" t="s">
        <v>127</v>
      </c>
      <c r="E75" s="33"/>
      <c r="F75" s="15"/>
      <c r="G75" s="79">
        <f t="shared" si="0"/>
        <v>50</v>
      </c>
      <c r="H75" s="79">
        <f t="shared" si="1"/>
        <v>0</v>
      </c>
      <c r="I75" s="114">
        <f>I76</f>
        <v>50000</v>
      </c>
      <c r="J75" s="114">
        <f>J76</f>
        <v>50000</v>
      </c>
      <c r="K75" s="114">
        <f>K76</f>
        <v>619715</v>
      </c>
      <c r="L75" s="60">
        <f>L76</f>
        <v>50000</v>
      </c>
      <c r="M75" s="60">
        <f>M76</f>
        <v>0</v>
      </c>
      <c r="N75" s="39"/>
      <c r="O75" s="44"/>
    </row>
    <row r="76" spans="1:15" s="2" customFormat="1" ht="21" customHeight="1">
      <c r="A76" s="95" t="s">
        <v>20</v>
      </c>
      <c r="B76" s="15">
        <v>303</v>
      </c>
      <c r="C76" s="33" t="s">
        <v>129</v>
      </c>
      <c r="D76" s="33" t="s">
        <v>134</v>
      </c>
      <c r="E76" s="33"/>
      <c r="F76" s="10"/>
      <c r="G76" s="79">
        <f t="shared" si="0"/>
        <v>50</v>
      </c>
      <c r="H76" s="79">
        <f t="shared" si="1"/>
        <v>0</v>
      </c>
      <c r="I76" s="114">
        <f>I77+I81+I89</f>
        <v>50000</v>
      </c>
      <c r="J76" s="114">
        <f>J77+J81</f>
        <v>50000</v>
      </c>
      <c r="K76" s="114">
        <f>K77+K81</f>
        <v>619715</v>
      </c>
      <c r="L76" s="60">
        <f>L77+L81+L89</f>
        <v>50000</v>
      </c>
      <c r="M76" s="60">
        <f>M77+M81+M89</f>
        <v>0</v>
      </c>
      <c r="N76" s="39"/>
      <c r="O76" s="44"/>
    </row>
    <row r="77" spans="1:15" s="2" customFormat="1" ht="69.75" customHeight="1">
      <c r="A77" s="122" t="s">
        <v>218</v>
      </c>
      <c r="B77" s="13">
        <v>303</v>
      </c>
      <c r="C77" s="31" t="s">
        <v>129</v>
      </c>
      <c r="D77" s="31" t="s">
        <v>134</v>
      </c>
      <c r="E77" s="31" t="s">
        <v>216</v>
      </c>
      <c r="F77" s="12"/>
      <c r="G77" s="79">
        <f t="shared" si="0"/>
        <v>40</v>
      </c>
      <c r="H77" s="79">
        <f t="shared" si="1"/>
        <v>0</v>
      </c>
      <c r="I77" s="115">
        <f t="shared" si="2"/>
        <v>40000</v>
      </c>
      <c r="J77" s="116">
        <f aca="true" t="shared" si="12" ref="J77:M79">J78</f>
        <v>40000</v>
      </c>
      <c r="K77" s="116">
        <f t="shared" si="12"/>
        <v>40000</v>
      </c>
      <c r="L77" s="61">
        <f t="shared" si="12"/>
        <v>40000</v>
      </c>
      <c r="M77" s="61">
        <f t="shared" si="12"/>
        <v>0</v>
      </c>
      <c r="N77" s="39"/>
      <c r="O77" s="44"/>
    </row>
    <row r="78" spans="1:15" s="2" customFormat="1" ht="39" customHeight="1">
      <c r="A78" s="72" t="s">
        <v>118</v>
      </c>
      <c r="B78" s="13">
        <v>303</v>
      </c>
      <c r="C78" s="31" t="s">
        <v>129</v>
      </c>
      <c r="D78" s="31" t="s">
        <v>134</v>
      </c>
      <c r="E78" s="31" t="s">
        <v>217</v>
      </c>
      <c r="F78" s="12"/>
      <c r="G78" s="79">
        <f t="shared" si="0"/>
        <v>40</v>
      </c>
      <c r="H78" s="79">
        <f t="shared" si="1"/>
        <v>0</v>
      </c>
      <c r="I78" s="115">
        <f t="shared" si="2"/>
        <v>40000</v>
      </c>
      <c r="J78" s="116">
        <f t="shared" si="12"/>
        <v>40000</v>
      </c>
      <c r="K78" s="116">
        <f t="shared" si="12"/>
        <v>40000</v>
      </c>
      <c r="L78" s="61">
        <f t="shared" si="12"/>
        <v>40000</v>
      </c>
      <c r="M78" s="61">
        <f t="shared" si="12"/>
        <v>0</v>
      </c>
      <c r="N78" s="39"/>
      <c r="O78" s="44"/>
    </row>
    <row r="79" spans="1:15" s="2" customFormat="1" ht="39" customHeight="1">
      <c r="A79" s="94" t="s">
        <v>109</v>
      </c>
      <c r="B79" s="13">
        <v>303</v>
      </c>
      <c r="C79" s="31" t="s">
        <v>129</v>
      </c>
      <c r="D79" s="31" t="s">
        <v>134</v>
      </c>
      <c r="E79" s="31" t="s">
        <v>217</v>
      </c>
      <c r="F79" s="12">
        <v>200</v>
      </c>
      <c r="G79" s="79">
        <f t="shared" si="0"/>
        <v>40</v>
      </c>
      <c r="H79" s="79">
        <f t="shared" si="1"/>
        <v>0</v>
      </c>
      <c r="I79" s="115">
        <f t="shared" si="2"/>
        <v>40000</v>
      </c>
      <c r="J79" s="116">
        <f t="shared" si="12"/>
        <v>40000</v>
      </c>
      <c r="K79" s="116">
        <f t="shared" si="12"/>
        <v>40000</v>
      </c>
      <c r="L79" s="61">
        <f t="shared" si="12"/>
        <v>40000</v>
      </c>
      <c r="M79" s="61">
        <f t="shared" si="12"/>
        <v>0</v>
      </c>
      <c r="N79" s="39"/>
      <c r="O79" s="44"/>
    </row>
    <row r="80" spans="1:15" s="2" customFormat="1" ht="37.5" customHeight="1">
      <c r="A80" s="51" t="s">
        <v>92</v>
      </c>
      <c r="B80" s="13">
        <v>303</v>
      </c>
      <c r="C80" s="31" t="s">
        <v>129</v>
      </c>
      <c r="D80" s="31" t="s">
        <v>134</v>
      </c>
      <c r="E80" s="31" t="s">
        <v>217</v>
      </c>
      <c r="F80" s="12">
        <v>240</v>
      </c>
      <c r="G80" s="79">
        <f t="shared" si="0"/>
        <v>40</v>
      </c>
      <c r="H80" s="79">
        <f t="shared" si="1"/>
        <v>0</v>
      </c>
      <c r="I80" s="115">
        <f aca="true" t="shared" si="13" ref="I80:I167">L80+M80</f>
        <v>40000</v>
      </c>
      <c r="J80" s="116">
        <v>40000</v>
      </c>
      <c r="K80" s="116">
        <v>40000</v>
      </c>
      <c r="L80" s="61">
        <v>40000</v>
      </c>
      <c r="M80" s="61"/>
      <c r="N80" s="39"/>
      <c r="O80" s="44"/>
    </row>
    <row r="81" spans="1:15" s="2" customFormat="1" ht="37.5" customHeight="1">
      <c r="A81" s="68" t="s">
        <v>166</v>
      </c>
      <c r="B81" s="13">
        <v>303</v>
      </c>
      <c r="C81" s="31" t="s">
        <v>129</v>
      </c>
      <c r="D81" s="31" t="s">
        <v>134</v>
      </c>
      <c r="E81" s="31" t="s">
        <v>170</v>
      </c>
      <c r="F81" s="12"/>
      <c r="G81" s="79">
        <f aca="true" t="shared" si="14" ref="G81:G168">+ROUND(L81/1000,1)</f>
        <v>10</v>
      </c>
      <c r="H81" s="79">
        <f aca="true" t="shared" si="15" ref="H81:H168">+ROUND(M81/1000,1)</f>
        <v>0</v>
      </c>
      <c r="I81" s="115">
        <f>L81+M81</f>
        <v>10000</v>
      </c>
      <c r="J81" s="116">
        <f>J82</f>
        <v>10000</v>
      </c>
      <c r="K81" s="116">
        <f>K82</f>
        <v>579715</v>
      </c>
      <c r="L81" s="61">
        <f>L82</f>
        <v>10000</v>
      </c>
      <c r="M81" s="61">
        <f>M82</f>
        <v>0</v>
      </c>
      <c r="N81" s="39"/>
      <c r="O81" s="44"/>
    </row>
    <row r="82" spans="1:15" s="2" customFormat="1" ht="37.5" customHeight="1">
      <c r="A82" s="68" t="s">
        <v>167</v>
      </c>
      <c r="B82" s="13">
        <v>303</v>
      </c>
      <c r="C82" s="31" t="s">
        <v>129</v>
      </c>
      <c r="D82" s="31" t="s">
        <v>134</v>
      </c>
      <c r="E82" s="31" t="s">
        <v>168</v>
      </c>
      <c r="F82" s="12"/>
      <c r="G82" s="79">
        <f t="shared" si="14"/>
        <v>10</v>
      </c>
      <c r="H82" s="79">
        <f t="shared" si="15"/>
        <v>0</v>
      </c>
      <c r="I82" s="115">
        <f t="shared" si="13"/>
        <v>10000</v>
      </c>
      <c r="J82" s="116">
        <f>J86+J89</f>
        <v>10000</v>
      </c>
      <c r="K82" s="116">
        <f>K86+K89</f>
        <v>579715</v>
      </c>
      <c r="L82" s="61">
        <f>L86+L89</f>
        <v>10000</v>
      </c>
      <c r="M82" s="61">
        <f>M86+M89</f>
        <v>0</v>
      </c>
      <c r="N82" s="39"/>
      <c r="O82" s="44"/>
    </row>
    <row r="83" spans="1:15" s="2" customFormat="1" ht="37.5" customHeight="1" hidden="1">
      <c r="A83" s="68" t="s">
        <v>191</v>
      </c>
      <c r="B83" s="13">
        <v>303</v>
      </c>
      <c r="C83" s="31" t="s">
        <v>129</v>
      </c>
      <c r="D83" s="31" t="s">
        <v>134</v>
      </c>
      <c r="E83" s="31" t="s">
        <v>192</v>
      </c>
      <c r="F83" s="12"/>
      <c r="G83" s="79">
        <f aca="true" t="shared" si="16" ref="G83:H85">+ROUND(L83/1000,1)</f>
        <v>0</v>
      </c>
      <c r="H83" s="79">
        <f t="shared" si="16"/>
        <v>0</v>
      </c>
      <c r="I83" s="115">
        <f>L83+M83</f>
        <v>0</v>
      </c>
      <c r="J83" s="116">
        <v>0</v>
      </c>
      <c r="K83" s="116">
        <v>0</v>
      </c>
      <c r="L83" s="61">
        <f>L84</f>
        <v>0</v>
      </c>
      <c r="M83" s="61">
        <f>M84</f>
        <v>0</v>
      </c>
      <c r="N83" s="39"/>
      <c r="O83" s="44"/>
    </row>
    <row r="84" spans="1:15" s="2" customFormat="1" ht="37.5" customHeight="1" hidden="1">
      <c r="A84" s="68" t="s">
        <v>109</v>
      </c>
      <c r="B84" s="13">
        <v>303</v>
      </c>
      <c r="C84" s="31" t="s">
        <v>129</v>
      </c>
      <c r="D84" s="31" t="s">
        <v>134</v>
      </c>
      <c r="E84" s="31" t="s">
        <v>192</v>
      </c>
      <c r="F84" s="12">
        <v>200</v>
      </c>
      <c r="G84" s="79">
        <f t="shared" si="16"/>
        <v>0</v>
      </c>
      <c r="H84" s="79">
        <f t="shared" si="16"/>
        <v>0</v>
      </c>
      <c r="I84" s="115">
        <f>L84+M84</f>
        <v>0</v>
      </c>
      <c r="J84" s="116">
        <v>0</v>
      </c>
      <c r="K84" s="116">
        <v>0</v>
      </c>
      <c r="L84" s="61">
        <f>L85</f>
        <v>0</v>
      </c>
      <c r="M84" s="61">
        <f>M85</f>
        <v>0</v>
      </c>
      <c r="N84" s="39"/>
      <c r="O84" s="44"/>
    </row>
    <row r="85" spans="1:15" s="2" customFormat="1" ht="37.5" customHeight="1" hidden="1">
      <c r="A85" s="51" t="s">
        <v>92</v>
      </c>
      <c r="B85" s="13">
        <v>303</v>
      </c>
      <c r="C85" s="31" t="s">
        <v>129</v>
      </c>
      <c r="D85" s="31" t="s">
        <v>134</v>
      </c>
      <c r="E85" s="31" t="s">
        <v>192</v>
      </c>
      <c r="F85" s="12">
        <v>240</v>
      </c>
      <c r="G85" s="79">
        <f t="shared" si="16"/>
        <v>0</v>
      </c>
      <c r="H85" s="79">
        <f t="shared" si="16"/>
        <v>0</v>
      </c>
      <c r="I85" s="115">
        <f>L85+M85</f>
        <v>0</v>
      </c>
      <c r="J85" s="116">
        <v>0</v>
      </c>
      <c r="K85" s="116">
        <v>0</v>
      </c>
      <c r="L85" s="61"/>
      <c r="M85" s="61"/>
      <c r="N85" s="39"/>
      <c r="O85" s="44"/>
    </row>
    <row r="86" spans="1:15" s="2" customFormat="1" ht="37.5" customHeight="1">
      <c r="A86" s="68" t="s">
        <v>171</v>
      </c>
      <c r="B86" s="13">
        <v>303</v>
      </c>
      <c r="C86" s="31" t="s">
        <v>129</v>
      </c>
      <c r="D86" s="31" t="s">
        <v>134</v>
      </c>
      <c r="E86" s="31" t="s">
        <v>169</v>
      </c>
      <c r="F86" s="12"/>
      <c r="G86" s="79">
        <f t="shared" si="14"/>
        <v>10</v>
      </c>
      <c r="H86" s="79">
        <f t="shared" si="15"/>
        <v>0</v>
      </c>
      <c r="I86" s="115">
        <f t="shared" si="13"/>
        <v>10000</v>
      </c>
      <c r="J86" s="116">
        <f aca="true" t="shared" si="17" ref="J86:M90">J87</f>
        <v>10000</v>
      </c>
      <c r="K86" s="116">
        <f t="shared" si="17"/>
        <v>10000</v>
      </c>
      <c r="L86" s="61">
        <f t="shared" si="17"/>
        <v>10000</v>
      </c>
      <c r="M86" s="61">
        <f t="shared" si="17"/>
        <v>0</v>
      </c>
      <c r="N86" s="39"/>
      <c r="O86" s="44"/>
    </row>
    <row r="87" spans="1:15" s="2" customFormat="1" ht="37.5" customHeight="1">
      <c r="A87" s="68" t="s">
        <v>222</v>
      </c>
      <c r="B87" s="13">
        <v>303</v>
      </c>
      <c r="C87" s="31" t="s">
        <v>129</v>
      </c>
      <c r="D87" s="31" t="s">
        <v>134</v>
      </c>
      <c r="E87" s="31" t="s">
        <v>169</v>
      </c>
      <c r="F87" s="12">
        <v>600</v>
      </c>
      <c r="G87" s="79">
        <f t="shared" si="14"/>
        <v>10</v>
      </c>
      <c r="H87" s="79">
        <f t="shared" si="15"/>
        <v>0</v>
      </c>
      <c r="I87" s="115">
        <f t="shared" si="13"/>
        <v>10000</v>
      </c>
      <c r="J87" s="116">
        <f t="shared" si="17"/>
        <v>10000</v>
      </c>
      <c r="K87" s="116">
        <f t="shared" si="17"/>
        <v>10000</v>
      </c>
      <c r="L87" s="61">
        <f t="shared" si="17"/>
        <v>10000</v>
      </c>
      <c r="M87" s="61">
        <f t="shared" si="17"/>
        <v>0</v>
      </c>
      <c r="N87" s="39"/>
      <c r="O87" s="44"/>
    </row>
    <row r="88" spans="1:15" s="2" customFormat="1" ht="58.5" customHeight="1">
      <c r="A88" s="51" t="s">
        <v>223</v>
      </c>
      <c r="B88" s="13">
        <v>303</v>
      </c>
      <c r="C88" s="31" t="s">
        <v>129</v>
      </c>
      <c r="D88" s="31" t="s">
        <v>134</v>
      </c>
      <c r="E88" s="31" t="s">
        <v>169</v>
      </c>
      <c r="F88" s="12">
        <v>630</v>
      </c>
      <c r="G88" s="79">
        <f t="shared" si="14"/>
        <v>10</v>
      </c>
      <c r="H88" s="79">
        <f t="shared" si="15"/>
        <v>0</v>
      </c>
      <c r="I88" s="115">
        <f>L88+M88</f>
        <v>10000</v>
      </c>
      <c r="J88" s="116">
        <v>10000</v>
      </c>
      <c r="K88" s="116">
        <v>10000</v>
      </c>
      <c r="L88" s="61">
        <v>10000</v>
      </c>
      <c r="M88" s="61"/>
      <c r="N88" s="39"/>
      <c r="O88" s="44"/>
    </row>
    <row r="89" spans="1:15" s="2" customFormat="1" ht="37.5" customHeight="1">
      <c r="A89" s="68" t="s">
        <v>219</v>
      </c>
      <c r="B89" s="13">
        <v>303</v>
      </c>
      <c r="C89" s="31" t="s">
        <v>129</v>
      </c>
      <c r="D89" s="31" t="s">
        <v>134</v>
      </c>
      <c r="E89" s="31" t="s">
        <v>220</v>
      </c>
      <c r="F89" s="12"/>
      <c r="G89" s="79">
        <f aca="true" t="shared" si="18" ref="G89:H91">+ROUND(L89/1000,1)</f>
        <v>0</v>
      </c>
      <c r="H89" s="79">
        <f t="shared" si="18"/>
        <v>0</v>
      </c>
      <c r="I89" s="115">
        <f>L89+M89</f>
        <v>0</v>
      </c>
      <c r="J89" s="116">
        <f t="shared" si="17"/>
        <v>0</v>
      </c>
      <c r="K89" s="116">
        <f t="shared" si="17"/>
        <v>569715</v>
      </c>
      <c r="L89" s="61">
        <f t="shared" si="17"/>
        <v>0</v>
      </c>
      <c r="M89" s="61">
        <f t="shared" si="17"/>
        <v>0</v>
      </c>
      <c r="N89" s="39"/>
      <c r="O89" s="44"/>
    </row>
    <row r="90" spans="1:15" s="2" customFormat="1" ht="37.5" customHeight="1">
      <c r="A90" s="68" t="s">
        <v>109</v>
      </c>
      <c r="B90" s="13">
        <v>303</v>
      </c>
      <c r="C90" s="31" t="s">
        <v>129</v>
      </c>
      <c r="D90" s="31" t="s">
        <v>134</v>
      </c>
      <c r="E90" s="31" t="s">
        <v>220</v>
      </c>
      <c r="F90" s="12">
        <v>200</v>
      </c>
      <c r="G90" s="79">
        <f t="shared" si="18"/>
        <v>0</v>
      </c>
      <c r="H90" s="79">
        <f t="shared" si="18"/>
        <v>0</v>
      </c>
      <c r="I90" s="115">
        <f>L90+M90</f>
        <v>0</v>
      </c>
      <c r="J90" s="116">
        <f t="shared" si="17"/>
        <v>0</v>
      </c>
      <c r="K90" s="116">
        <f>K91</f>
        <v>569715</v>
      </c>
      <c r="L90" s="61">
        <f t="shared" si="17"/>
        <v>0</v>
      </c>
      <c r="M90" s="61">
        <f t="shared" si="17"/>
        <v>0</v>
      </c>
      <c r="N90" s="39"/>
      <c r="O90" s="44"/>
    </row>
    <row r="91" spans="1:15" s="2" customFormat="1" ht="37.5" customHeight="1">
      <c r="A91" s="51" t="s">
        <v>92</v>
      </c>
      <c r="B91" s="13">
        <v>303</v>
      </c>
      <c r="C91" s="31" t="s">
        <v>129</v>
      </c>
      <c r="D91" s="31" t="s">
        <v>134</v>
      </c>
      <c r="E91" s="31" t="s">
        <v>220</v>
      </c>
      <c r="F91" s="12">
        <v>240</v>
      </c>
      <c r="G91" s="79">
        <f t="shared" si="18"/>
        <v>0</v>
      </c>
      <c r="H91" s="79">
        <f t="shared" si="18"/>
        <v>0</v>
      </c>
      <c r="I91" s="115">
        <f>L91+M91</f>
        <v>0</v>
      </c>
      <c r="J91" s="116">
        <v>0</v>
      </c>
      <c r="K91" s="116">
        <v>569715</v>
      </c>
      <c r="L91" s="61">
        <v>0</v>
      </c>
      <c r="M91" s="61"/>
      <c r="N91" s="39"/>
      <c r="O91" s="44"/>
    </row>
    <row r="92" spans="1:15" s="71" customFormat="1" ht="23.25" customHeight="1">
      <c r="A92" s="91" t="s">
        <v>105</v>
      </c>
      <c r="B92" s="15">
        <v>303</v>
      </c>
      <c r="C92" s="33" t="s">
        <v>130</v>
      </c>
      <c r="D92" s="33" t="s">
        <v>127</v>
      </c>
      <c r="E92" s="33"/>
      <c r="F92" s="10"/>
      <c r="G92" s="79">
        <f t="shared" si="14"/>
        <v>1000.6</v>
      </c>
      <c r="H92" s="79">
        <f t="shared" si="15"/>
        <v>200</v>
      </c>
      <c r="I92" s="114">
        <f>I93+I110</f>
        <v>1200609.7</v>
      </c>
      <c r="J92" s="114">
        <f>J93+J110</f>
        <v>969679.5</v>
      </c>
      <c r="K92" s="114">
        <f>K93+K110</f>
        <v>1016048.8</v>
      </c>
      <c r="L92" s="60">
        <f>L93+L110</f>
        <v>1000609.7</v>
      </c>
      <c r="M92" s="60">
        <f>M93+M110</f>
        <v>200000</v>
      </c>
      <c r="N92" s="69"/>
      <c r="O92" s="70"/>
    </row>
    <row r="93" spans="1:15" s="2" customFormat="1" ht="20.25" customHeight="1">
      <c r="A93" s="95" t="s">
        <v>78</v>
      </c>
      <c r="B93" s="15">
        <v>303</v>
      </c>
      <c r="C93" s="33" t="s">
        <v>130</v>
      </c>
      <c r="D93" s="33" t="s">
        <v>135</v>
      </c>
      <c r="E93" s="33"/>
      <c r="F93" s="10"/>
      <c r="G93" s="79">
        <f t="shared" si="14"/>
        <v>900.6</v>
      </c>
      <c r="H93" s="79">
        <f t="shared" si="15"/>
        <v>0</v>
      </c>
      <c r="I93" s="114">
        <f>I94</f>
        <v>900609.7</v>
      </c>
      <c r="J93" s="114">
        <f>J94</f>
        <v>968679.5</v>
      </c>
      <c r="K93" s="114">
        <f>K94</f>
        <v>1015048.8</v>
      </c>
      <c r="L93" s="60">
        <f>L94</f>
        <v>900609.7</v>
      </c>
      <c r="M93" s="60">
        <f>M94</f>
        <v>0</v>
      </c>
      <c r="N93" s="39"/>
      <c r="O93" s="44"/>
    </row>
    <row r="94" spans="1:15" s="2" customFormat="1" ht="20.25" customHeight="1">
      <c r="A94" s="94" t="s">
        <v>75</v>
      </c>
      <c r="B94" s="13">
        <v>303</v>
      </c>
      <c r="C94" s="31" t="s">
        <v>130</v>
      </c>
      <c r="D94" s="31" t="s">
        <v>135</v>
      </c>
      <c r="E94" s="31" t="s">
        <v>58</v>
      </c>
      <c r="F94" s="12"/>
      <c r="G94" s="79">
        <f t="shared" si="14"/>
        <v>900.6</v>
      </c>
      <c r="H94" s="79">
        <f t="shared" si="15"/>
        <v>0</v>
      </c>
      <c r="I94" s="115">
        <f t="shared" si="13"/>
        <v>900609.7</v>
      </c>
      <c r="J94" s="116">
        <f>J95+J98</f>
        <v>968679.5</v>
      </c>
      <c r="K94" s="116">
        <f>K95+K98</f>
        <v>1015048.8</v>
      </c>
      <c r="L94" s="61">
        <f>L95+L98+L101+L104+L107</f>
        <v>900609.7</v>
      </c>
      <c r="M94" s="61">
        <f>M95+M98+M101+M104+M107</f>
        <v>0</v>
      </c>
      <c r="N94" s="39"/>
      <c r="O94" s="83"/>
    </row>
    <row r="95" spans="1:15" s="2" customFormat="1" ht="112.5" customHeight="1">
      <c r="A95" s="84" t="s">
        <v>123</v>
      </c>
      <c r="B95" s="13">
        <v>303</v>
      </c>
      <c r="C95" s="31" t="s">
        <v>130</v>
      </c>
      <c r="D95" s="31" t="s">
        <v>135</v>
      </c>
      <c r="E95" s="31" t="s">
        <v>77</v>
      </c>
      <c r="F95" s="12"/>
      <c r="G95" s="79">
        <f t="shared" si="14"/>
        <v>900.6</v>
      </c>
      <c r="H95" s="79">
        <f t="shared" si="15"/>
        <v>0</v>
      </c>
      <c r="I95" s="115">
        <f t="shared" si="13"/>
        <v>900609.7</v>
      </c>
      <c r="J95" s="116">
        <f aca="true" t="shared" si="19" ref="J95:M96">J96</f>
        <v>968679.5</v>
      </c>
      <c r="K95" s="116">
        <f t="shared" si="19"/>
        <v>1015048.8</v>
      </c>
      <c r="L95" s="61">
        <f t="shared" si="19"/>
        <v>900609.7</v>
      </c>
      <c r="M95" s="61">
        <f t="shared" si="19"/>
        <v>0</v>
      </c>
      <c r="N95" s="39"/>
      <c r="O95" s="44"/>
    </row>
    <row r="96" spans="1:15" s="2" customFormat="1" ht="42" customHeight="1">
      <c r="A96" s="94" t="s">
        <v>91</v>
      </c>
      <c r="B96" s="13">
        <v>303</v>
      </c>
      <c r="C96" s="31" t="s">
        <v>130</v>
      </c>
      <c r="D96" s="31" t="s">
        <v>135</v>
      </c>
      <c r="E96" s="31" t="s">
        <v>77</v>
      </c>
      <c r="F96" s="12">
        <v>200</v>
      </c>
      <c r="G96" s="79">
        <f t="shared" si="14"/>
        <v>900.6</v>
      </c>
      <c r="H96" s="79">
        <f t="shared" si="15"/>
        <v>0</v>
      </c>
      <c r="I96" s="115">
        <f t="shared" si="13"/>
        <v>900609.7</v>
      </c>
      <c r="J96" s="116">
        <f t="shared" si="19"/>
        <v>968679.5</v>
      </c>
      <c r="K96" s="116">
        <f t="shared" si="19"/>
        <v>1015048.8</v>
      </c>
      <c r="L96" s="61">
        <f t="shared" si="19"/>
        <v>900609.7</v>
      </c>
      <c r="M96" s="61">
        <f t="shared" si="19"/>
        <v>0</v>
      </c>
      <c r="N96" s="39"/>
      <c r="O96" s="44"/>
    </row>
    <row r="97" spans="1:15" s="2" customFormat="1" ht="40.5" customHeight="1">
      <c r="A97" s="51" t="s">
        <v>92</v>
      </c>
      <c r="B97" s="13">
        <v>303</v>
      </c>
      <c r="C97" s="31" t="s">
        <v>130</v>
      </c>
      <c r="D97" s="31" t="s">
        <v>135</v>
      </c>
      <c r="E97" s="31" t="s">
        <v>77</v>
      </c>
      <c r="F97" s="12">
        <v>240</v>
      </c>
      <c r="G97" s="79">
        <f t="shared" si="14"/>
        <v>900.6</v>
      </c>
      <c r="H97" s="79">
        <f t="shared" si="15"/>
        <v>0</v>
      </c>
      <c r="I97" s="115">
        <f t="shared" si="13"/>
        <v>900609.7</v>
      </c>
      <c r="J97" s="116">
        <v>968679.5</v>
      </c>
      <c r="K97" s="116">
        <v>1015048.8</v>
      </c>
      <c r="L97" s="61">
        <v>900609.7</v>
      </c>
      <c r="M97" s="61"/>
      <c r="N97" s="39"/>
      <c r="O97" s="44"/>
    </row>
    <row r="98" spans="1:15" s="2" customFormat="1" ht="29.25" customHeight="1" hidden="1">
      <c r="A98" s="105" t="s">
        <v>153</v>
      </c>
      <c r="B98" s="13">
        <v>303</v>
      </c>
      <c r="C98" s="31" t="s">
        <v>130</v>
      </c>
      <c r="D98" s="31" t="s">
        <v>135</v>
      </c>
      <c r="E98" s="31" t="s">
        <v>154</v>
      </c>
      <c r="F98" s="12"/>
      <c r="G98" s="79">
        <f t="shared" si="14"/>
        <v>0</v>
      </c>
      <c r="H98" s="79">
        <f t="shared" si="15"/>
        <v>0</v>
      </c>
      <c r="I98" s="115">
        <f t="shared" si="13"/>
        <v>0</v>
      </c>
      <c r="J98" s="116">
        <f aca="true" t="shared" si="20" ref="J98:M99">J99</f>
        <v>0</v>
      </c>
      <c r="K98" s="116">
        <f t="shared" si="20"/>
        <v>0</v>
      </c>
      <c r="L98" s="61">
        <f t="shared" si="20"/>
        <v>0</v>
      </c>
      <c r="M98" s="61">
        <f t="shared" si="20"/>
        <v>0</v>
      </c>
      <c r="N98" s="39"/>
      <c r="O98" s="44"/>
    </row>
    <row r="99" spans="1:15" s="2" customFormat="1" ht="41.25" customHeight="1" hidden="1">
      <c r="A99" s="68" t="s">
        <v>91</v>
      </c>
      <c r="B99" s="13">
        <v>303</v>
      </c>
      <c r="C99" s="31" t="s">
        <v>130</v>
      </c>
      <c r="D99" s="31" t="s">
        <v>135</v>
      </c>
      <c r="E99" s="31" t="s">
        <v>154</v>
      </c>
      <c r="F99" s="12">
        <v>200</v>
      </c>
      <c r="G99" s="79">
        <f t="shared" si="14"/>
        <v>0</v>
      </c>
      <c r="H99" s="79">
        <f t="shared" si="15"/>
        <v>0</v>
      </c>
      <c r="I99" s="115">
        <f t="shared" si="13"/>
        <v>0</v>
      </c>
      <c r="J99" s="116">
        <f t="shared" si="20"/>
        <v>0</v>
      </c>
      <c r="K99" s="116">
        <f t="shared" si="20"/>
        <v>0</v>
      </c>
      <c r="L99" s="61">
        <f t="shared" si="20"/>
        <v>0</v>
      </c>
      <c r="M99" s="61">
        <f t="shared" si="20"/>
        <v>0</v>
      </c>
      <c r="N99" s="39"/>
      <c r="O99" s="44"/>
    </row>
    <row r="100" spans="1:15" s="2" customFormat="1" ht="39.75" customHeight="1" hidden="1">
      <c r="A100" s="51" t="s">
        <v>92</v>
      </c>
      <c r="B100" s="13">
        <v>303</v>
      </c>
      <c r="C100" s="31" t="s">
        <v>130</v>
      </c>
      <c r="D100" s="31" t="s">
        <v>135</v>
      </c>
      <c r="E100" s="31" t="s">
        <v>154</v>
      </c>
      <c r="F100" s="12">
        <v>240</v>
      </c>
      <c r="G100" s="79">
        <f t="shared" si="14"/>
        <v>0</v>
      </c>
      <c r="H100" s="79">
        <f t="shared" si="15"/>
        <v>0</v>
      </c>
      <c r="I100" s="115">
        <f t="shared" si="13"/>
        <v>0</v>
      </c>
      <c r="J100" s="116">
        <v>0</v>
      </c>
      <c r="K100" s="116">
        <v>0</v>
      </c>
      <c r="L100" s="61">
        <v>0</v>
      </c>
      <c r="M100" s="61"/>
      <c r="N100" s="39"/>
      <c r="O100" s="44"/>
    </row>
    <row r="101" spans="1:15" s="2" customFormat="1" ht="69" customHeight="1" hidden="1">
      <c r="A101" s="105" t="s">
        <v>194</v>
      </c>
      <c r="B101" s="13">
        <v>303</v>
      </c>
      <c r="C101" s="31" t="s">
        <v>130</v>
      </c>
      <c r="D101" s="31" t="s">
        <v>135</v>
      </c>
      <c r="E101" s="31" t="s">
        <v>193</v>
      </c>
      <c r="F101" s="12"/>
      <c r="G101" s="79"/>
      <c r="H101" s="79"/>
      <c r="I101" s="115">
        <f aca="true" t="shared" si="21" ref="I101:I109">L101+M101</f>
        <v>0</v>
      </c>
      <c r="J101" s="116">
        <v>0</v>
      </c>
      <c r="K101" s="116">
        <v>0</v>
      </c>
      <c r="L101" s="61">
        <f>L102</f>
        <v>0</v>
      </c>
      <c r="M101" s="61">
        <f>M102</f>
        <v>0</v>
      </c>
      <c r="N101" s="39"/>
      <c r="O101" s="44"/>
    </row>
    <row r="102" spans="1:15" s="2" customFormat="1" ht="39.75" customHeight="1" hidden="1">
      <c r="A102" s="68" t="s">
        <v>91</v>
      </c>
      <c r="B102" s="13">
        <v>303</v>
      </c>
      <c r="C102" s="31" t="s">
        <v>130</v>
      </c>
      <c r="D102" s="31" t="s">
        <v>135</v>
      </c>
      <c r="E102" s="31" t="s">
        <v>193</v>
      </c>
      <c r="F102" s="12">
        <v>200</v>
      </c>
      <c r="G102" s="79"/>
      <c r="H102" s="79"/>
      <c r="I102" s="115">
        <f t="shared" si="21"/>
        <v>0</v>
      </c>
      <c r="J102" s="116">
        <v>0</v>
      </c>
      <c r="K102" s="116">
        <v>0</v>
      </c>
      <c r="L102" s="61">
        <f>L103</f>
        <v>0</v>
      </c>
      <c r="M102" s="61">
        <f>M103</f>
        <v>0</v>
      </c>
      <c r="N102" s="39"/>
      <c r="O102" s="44"/>
    </row>
    <row r="103" spans="1:15" s="2" customFormat="1" ht="39.75" customHeight="1" hidden="1">
      <c r="A103" s="51" t="s">
        <v>92</v>
      </c>
      <c r="B103" s="13">
        <v>303</v>
      </c>
      <c r="C103" s="31" t="s">
        <v>130</v>
      </c>
      <c r="D103" s="31" t="s">
        <v>135</v>
      </c>
      <c r="E103" s="31" t="s">
        <v>193</v>
      </c>
      <c r="F103" s="12">
        <v>240</v>
      </c>
      <c r="G103" s="79"/>
      <c r="H103" s="79"/>
      <c r="I103" s="115">
        <f t="shared" si="21"/>
        <v>0</v>
      </c>
      <c r="J103" s="116">
        <v>0</v>
      </c>
      <c r="K103" s="116">
        <v>0</v>
      </c>
      <c r="L103" s="61">
        <v>0</v>
      </c>
      <c r="M103" s="61"/>
      <c r="N103" s="39"/>
      <c r="O103" s="44"/>
    </row>
    <row r="104" spans="1:15" s="2" customFormat="1" ht="69" customHeight="1" hidden="1">
      <c r="A104" s="105" t="s">
        <v>196</v>
      </c>
      <c r="B104" s="13">
        <v>303</v>
      </c>
      <c r="C104" s="31" t="s">
        <v>130</v>
      </c>
      <c r="D104" s="31" t="s">
        <v>135</v>
      </c>
      <c r="E104" s="31" t="s">
        <v>195</v>
      </c>
      <c r="F104" s="12"/>
      <c r="G104" s="79"/>
      <c r="H104" s="79"/>
      <c r="I104" s="115">
        <f t="shared" si="21"/>
        <v>0</v>
      </c>
      <c r="J104" s="116">
        <v>0</v>
      </c>
      <c r="K104" s="116">
        <v>0</v>
      </c>
      <c r="L104" s="61">
        <f>L105</f>
        <v>0</v>
      </c>
      <c r="M104" s="61">
        <f>M105</f>
        <v>0</v>
      </c>
      <c r="N104" s="39"/>
      <c r="O104" s="44"/>
    </row>
    <row r="105" spans="1:15" s="2" customFormat="1" ht="39.75" customHeight="1" hidden="1">
      <c r="A105" s="68" t="s">
        <v>91</v>
      </c>
      <c r="B105" s="13">
        <v>303</v>
      </c>
      <c r="C105" s="31" t="s">
        <v>130</v>
      </c>
      <c r="D105" s="31" t="s">
        <v>135</v>
      </c>
      <c r="E105" s="31" t="s">
        <v>195</v>
      </c>
      <c r="F105" s="12">
        <v>200</v>
      </c>
      <c r="G105" s="79"/>
      <c r="H105" s="79"/>
      <c r="I105" s="115">
        <f t="shared" si="21"/>
        <v>0</v>
      </c>
      <c r="J105" s="116">
        <v>0</v>
      </c>
      <c r="K105" s="116">
        <v>0</v>
      </c>
      <c r="L105" s="61">
        <f>L106</f>
        <v>0</v>
      </c>
      <c r="M105" s="61">
        <f>M106</f>
        <v>0</v>
      </c>
      <c r="N105" s="39"/>
      <c r="O105" s="44"/>
    </row>
    <row r="106" spans="1:15" s="2" customFormat="1" ht="39.75" customHeight="1" hidden="1">
      <c r="A106" s="51" t="s">
        <v>92</v>
      </c>
      <c r="B106" s="13">
        <v>303</v>
      </c>
      <c r="C106" s="31" t="s">
        <v>130</v>
      </c>
      <c r="D106" s="31" t="s">
        <v>135</v>
      </c>
      <c r="E106" s="31" t="s">
        <v>195</v>
      </c>
      <c r="F106" s="12">
        <v>240</v>
      </c>
      <c r="G106" s="79"/>
      <c r="H106" s="79"/>
      <c r="I106" s="115">
        <f t="shared" si="21"/>
        <v>0</v>
      </c>
      <c r="J106" s="116">
        <v>0</v>
      </c>
      <c r="K106" s="116">
        <v>0</v>
      </c>
      <c r="L106" s="61">
        <v>0</v>
      </c>
      <c r="M106" s="61"/>
      <c r="N106" s="39"/>
      <c r="O106" s="44"/>
    </row>
    <row r="107" spans="1:15" s="2" customFormat="1" ht="69" customHeight="1" hidden="1">
      <c r="A107" s="105" t="s">
        <v>198</v>
      </c>
      <c r="B107" s="13">
        <v>303</v>
      </c>
      <c r="C107" s="31" t="s">
        <v>130</v>
      </c>
      <c r="D107" s="31" t="s">
        <v>135</v>
      </c>
      <c r="E107" s="31" t="s">
        <v>197</v>
      </c>
      <c r="F107" s="12"/>
      <c r="G107" s="79"/>
      <c r="H107" s="79"/>
      <c r="I107" s="115">
        <f t="shared" si="21"/>
        <v>0</v>
      </c>
      <c r="J107" s="116">
        <v>0</v>
      </c>
      <c r="K107" s="116">
        <v>0</v>
      </c>
      <c r="L107" s="61">
        <f>L108</f>
        <v>0</v>
      </c>
      <c r="M107" s="61">
        <f>M108</f>
        <v>0</v>
      </c>
      <c r="N107" s="39"/>
      <c r="O107" s="44"/>
    </row>
    <row r="108" spans="1:15" s="2" customFormat="1" ht="39.75" customHeight="1" hidden="1">
      <c r="A108" s="68" t="s">
        <v>91</v>
      </c>
      <c r="B108" s="13">
        <v>303</v>
      </c>
      <c r="C108" s="31" t="s">
        <v>130</v>
      </c>
      <c r="D108" s="31" t="s">
        <v>135</v>
      </c>
      <c r="E108" s="31" t="s">
        <v>197</v>
      </c>
      <c r="F108" s="12">
        <v>200</v>
      </c>
      <c r="G108" s="79"/>
      <c r="H108" s="79"/>
      <c r="I108" s="115">
        <f t="shared" si="21"/>
        <v>0</v>
      </c>
      <c r="J108" s="116">
        <v>0</v>
      </c>
      <c r="K108" s="116">
        <v>0</v>
      </c>
      <c r="L108" s="61">
        <f>L109</f>
        <v>0</v>
      </c>
      <c r="M108" s="61">
        <f>M109</f>
        <v>0</v>
      </c>
      <c r="N108" s="39"/>
      <c r="O108" s="44"/>
    </row>
    <row r="109" spans="1:15" s="2" customFormat="1" ht="39.75" customHeight="1" hidden="1">
      <c r="A109" s="51" t="s">
        <v>92</v>
      </c>
      <c r="B109" s="13">
        <v>303</v>
      </c>
      <c r="C109" s="31" t="s">
        <v>130</v>
      </c>
      <c r="D109" s="31" t="s">
        <v>135</v>
      </c>
      <c r="E109" s="31" t="s">
        <v>197</v>
      </c>
      <c r="F109" s="12">
        <v>240</v>
      </c>
      <c r="G109" s="79"/>
      <c r="H109" s="79"/>
      <c r="I109" s="115">
        <f t="shared" si="21"/>
        <v>0</v>
      </c>
      <c r="J109" s="116">
        <v>0</v>
      </c>
      <c r="K109" s="116">
        <v>0</v>
      </c>
      <c r="L109" s="61">
        <v>0</v>
      </c>
      <c r="M109" s="61"/>
      <c r="N109" s="39"/>
      <c r="O109" s="44"/>
    </row>
    <row r="110" spans="1:15" s="2" customFormat="1" ht="21.75" customHeight="1">
      <c r="A110" s="95" t="s">
        <v>15</v>
      </c>
      <c r="B110" s="15">
        <v>303</v>
      </c>
      <c r="C110" s="33" t="s">
        <v>130</v>
      </c>
      <c r="D110" s="33" t="s">
        <v>136</v>
      </c>
      <c r="E110" s="33"/>
      <c r="F110" s="10"/>
      <c r="G110" s="79">
        <f t="shared" si="14"/>
        <v>100</v>
      </c>
      <c r="H110" s="79">
        <f t="shared" si="15"/>
        <v>200</v>
      </c>
      <c r="I110" s="114">
        <f aca="true" t="shared" si="22" ref="I110:M114">I111</f>
        <v>300000</v>
      </c>
      <c r="J110" s="114">
        <f t="shared" si="22"/>
        <v>1000</v>
      </c>
      <c r="K110" s="114">
        <f t="shared" si="22"/>
        <v>1000</v>
      </c>
      <c r="L110" s="60">
        <f t="shared" si="22"/>
        <v>100000</v>
      </c>
      <c r="M110" s="60">
        <f t="shared" si="22"/>
        <v>200000</v>
      </c>
      <c r="N110" s="39"/>
      <c r="O110" s="44"/>
    </row>
    <row r="111" spans="1:15" s="2" customFormat="1" ht="41.25" customHeight="1">
      <c r="A111" s="94" t="s">
        <v>43</v>
      </c>
      <c r="B111" s="13">
        <v>303</v>
      </c>
      <c r="C111" s="31" t="s">
        <v>130</v>
      </c>
      <c r="D111" s="31" t="s">
        <v>136</v>
      </c>
      <c r="E111" s="31" t="s">
        <v>88</v>
      </c>
      <c r="F111" s="12"/>
      <c r="G111" s="79">
        <f t="shared" si="14"/>
        <v>100</v>
      </c>
      <c r="H111" s="79">
        <f t="shared" si="15"/>
        <v>200</v>
      </c>
      <c r="I111" s="115">
        <f t="shared" si="13"/>
        <v>300000</v>
      </c>
      <c r="J111" s="116">
        <f t="shared" si="22"/>
        <v>1000</v>
      </c>
      <c r="K111" s="116">
        <f t="shared" si="22"/>
        <v>1000</v>
      </c>
      <c r="L111" s="61">
        <f t="shared" si="22"/>
        <v>100000</v>
      </c>
      <c r="M111" s="61">
        <f t="shared" si="22"/>
        <v>200000</v>
      </c>
      <c r="N111" s="39"/>
      <c r="O111" s="44"/>
    </row>
    <row r="112" spans="1:15" s="2" customFormat="1" ht="57" customHeight="1">
      <c r="A112" s="94" t="s">
        <v>44</v>
      </c>
      <c r="B112" s="13">
        <v>303</v>
      </c>
      <c r="C112" s="31" t="s">
        <v>130</v>
      </c>
      <c r="D112" s="31" t="s">
        <v>136</v>
      </c>
      <c r="E112" s="31" t="s">
        <v>112</v>
      </c>
      <c r="F112" s="12"/>
      <c r="G112" s="79">
        <f t="shared" si="14"/>
        <v>100</v>
      </c>
      <c r="H112" s="79">
        <f t="shared" si="15"/>
        <v>200</v>
      </c>
      <c r="I112" s="115">
        <f t="shared" si="13"/>
        <v>300000</v>
      </c>
      <c r="J112" s="116">
        <f t="shared" si="22"/>
        <v>1000</v>
      </c>
      <c r="K112" s="116">
        <f t="shared" si="22"/>
        <v>1000</v>
      </c>
      <c r="L112" s="61">
        <f t="shared" si="22"/>
        <v>100000</v>
      </c>
      <c r="M112" s="61">
        <f t="shared" si="22"/>
        <v>200000</v>
      </c>
      <c r="N112" s="39"/>
      <c r="O112" s="44"/>
    </row>
    <row r="113" spans="1:15" s="2" customFormat="1" ht="36.75" customHeight="1">
      <c r="A113" s="94" t="s">
        <v>21</v>
      </c>
      <c r="B113" s="13">
        <v>303</v>
      </c>
      <c r="C113" s="31" t="s">
        <v>130</v>
      </c>
      <c r="D113" s="31" t="s">
        <v>136</v>
      </c>
      <c r="E113" s="31" t="s">
        <v>111</v>
      </c>
      <c r="F113" s="12"/>
      <c r="G113" s="79">
        <f t="shared" si="14"/>
        <v>100</v>
      </c>
      <c r="H113" s="79">
        <f t="shared" si="15"/>
        <v>200</v>
      </c>
      <c r="I113" s="115">
        <f t="shared" si="13"/>
        <v>300000</v>
      </c>
      <c r="J113" s="116">
        <f t="shared" si="22"/>
        <v>1000</v>
      </c>
      <c r="K113" s="116">
        <f t="shared" si="22"/>
        <v>1000</v>
      </c>
      <c r="L113" s="61">
        <f t="shared" si="22"/>
        <v>100000</v>
      </c>
      <c r="M113" s="61">
        <f t="shared" si="22"/>
        <v>200000</v>
      </c>
      <c r="N113" s="39"/>
      <c r="O113" s="44"/>
    </row>
    <row r="114" spans="1:15" s="2" customFormat="1" ht="41.25" customHeight="1">
      <c r="A114" s="96" t="s">
        <v>91</v>
      </c>
      <c r="B114" s="13">
        <v>303</v>
      </c>
      <c r="C114" s="31" t="s">
        <v>130</v>
      </c>
      <c r="D114" s="31" t="s">
        <v>136</v>
      </c>
      <c r="E114" s="31" t="s">
        <v>111</v>
      </c>
      <c r="F114" s="12">
        <v>200</v>
      </c>
      <c r="G114" s="79">
        <f t="shared" si="14"/>
        <v>100</v>
      </c>
      <c r="H114" s="79">
        <f t="shared" si="15"/>
        <v>200</v>
      </c>
      <c r="I114" s="115">
        <f t="shared" si="13"/>
        <v>300000</v>
      </c>
      <c r="J114" s="116">
        <f t="shared" si="22"/>
        <v>1000</v>
      </c>
      <c r="K114" s="116">
        <f t="shared" si="22"/>
        <v>1000</v>
      </c>
      <c r="L114" s="61">
        <f t="shared" si="22"/>
        <v>100000</v>
      </c>
      <c r="M114" s="61">
        <f t="shared" si="22"/>
        <v>200000</v>
      </c>
      <c r="N114" s="39"/>
      <c r="O114" s="44"/>
    </row>
    <row r="115" spans="1:17" s="2" customFormat="1" ht="43.5" customHeight="1">
      <c r="A115" s="51" t="s">
        <v>92</v>
      </c>
      <c r="B115" s="13">
        <v>303</v>
      </c>
      <c r="C115" s="31" t="s">
        <v>130</v>
      </c>
      <c r="D115" s="31" t="s">
        <v>136</v>
      </c>
      <c r="E115" s="31" t="s">
        <v>111</v>
      </c>
      <c r="F115" s="12">
        <v>240</v>
      </c>
      <c r="G115" s="79">
        <f t="shared" si="14"/>
        <v>100</v>
      </c>
      <c r="H115" s="79">
        <f t="shared" si="15"/>
        <v>200</v>
      </c>
      <c r="I115" s="115">
        <f t="shared" si="13"/>
        <v>300000</v>
      </c>
      <c r="J115" s="116">
        <v>1000</v>
      </c>
      <c r="K115" s="116">
        <v>1000</v>
      </c>
      <c r="L115" s="61">
        <v>100000</v>
      </c>
      <c r="M115" s="61">
        <v>200000</v>
      </c>
      <c r="N115" s="39"/>
      <c r="O115" s="45"/>
      <c r="P115" s="24"/>
      <c r="Q115" s="24"/>
    </row>
    <row r="116" spans="1:15" s="2" customFormat="1" ht="17.25">
      <c r="A116" s="90" t="s">
        <v>12</v>
      </c>
      <c r="B116" s="15">
        <v>303</v>
      </c>
      <c r="C116" s="35" t="s">
        <v>137</v>
      </c>
      <c r="D116" s="35" t="s">
        <v>127</v>
      </c>
      <c r="E116" s="33" t="s">
        <v>5</v>
      </c>
      <c r="F116" s="15" t="s">
        <v>5</v>
      </c>
      <c r="G116" s="79">
        <f t="shared" si="14"/>
        <v>12747.5</v>
      </c>
      <c r="H116" s="79">
        <f t="shared" si="15"/>
        <v>217.6</v>
      </c>
      <c r="I116" s="114">
        <f>I117+I132+I143+I170</f>
        <v>12965066.379999999</v>
      </c>
      <c r="J116" s="114">
        <f>J117+J132+J143+J170</f>
        <v>9663128.89</v>
      </c>
      <c r="K116" s="114">
        <f>K117+K132+K143+K170</f>
        <v>9268156.72</v>
      </c>
      <c r="L116" s="60">
        <f>L117+L132+L143+L170</f>
        <v>12747464.6</v>
      </c>
      <c r="M116" s="60">
        <f>M117+M132+M143+M170</f>
        <v>217601.78</v>
      </c>
      <c r="N116" s="39"/>
      <c r="O116" s="44"/>
    </row>
    <row r="117" spans="1:15" s="2" customFormat="1" ht="18">
      <c r="A117" s="90" t="s">
        <v>13</v>
      </c>
      <c r="B117" s="15">
        <v>303</v>
      </c>
      <c r="C117" s="35" t="s">
        <v>137</v>
      </c>
      <c r="D117" s="35" t="s">
        <v>126</v>
      </c>
      <c r="E117" s="33"/>
      <c r="F117" s="15"/>
      <c r="G117" s="79">
        <f t="shared" si="14"/>
        <v>3270.4</v>
      </c>
      <c r="H117" s="79">
        <f t="shared" si="15"/>
        <v>90</v>
      </c>
      <c r="I117" s="114">
        <f aca="true" t="shared" si="23" ref="I117:M118">I118</f>
        <v>3360400</v>
      </c>
      <c r="J117" s="114">
        <f t="shared" si="23"/>
        <v>2090716.29</v>
      </c>
      <c r="K117" s="114">
        <f t="shared" si="23"/>
        <v>1445621.12</v>
      </c>
      <c r="L117" s="60">
        <f t="shared" si="23"/>
        <v>3270400</v>
      </c>
      <c r="M117" s="60">
        <f t="shared" si="23"/>
        <v>90000</v>
      </c>
      <c r="N117" s="39"/>
      <c r="O117" s="22"/>
    </row>
    <row r="118" spans="1:15" s="2" customFormat="1" ht="39.75" customHeight="1">
      <c r="A118" s="94" t="s">
        <v>45</v>
      </c>
      <c r="B118" s="13">
        <v>303</v>
      </c>
      <c r="C118" s="34" t="s">
        <v>137</v>
      </c>
      <c r="D118" s="34" t="s">
        <v>126</v>
      </c>
      <c r="E118" s="21" t="s">
        <v>59</v>
      </c>
      <c r="F118" s="13"/>
      <c r="G118" s="79">
        <f t="shared" si="14"/>
        <v>3270.4</v>
      </c>
      <c r="H118" s="79">
        <f t="shared" si="15"/>
        <v>90</v>
      </c>
      <c r="I118" s="115">
        <f t="shared" si="13"/>
        <v>3360400</v>
      </c>
      <c r="J118" s="116">
        <f t="shared" si="23"/>
        <v>2090716.29</v>
      </c>
      <c r="K118" s="116">
        <f t="shared" si="23"/>
        <v>1445621.12</v>
      </c>
      <c r="L118" s="61">
        <f t="shared" si="23"/>
        <v>3270400</v>
      </c>
      <c r="M118" s="61">
        <f t="shared" si="23"/>
        <v>90000</v>
      </c>
      <c r="N118" s="39"/>
      <c r="O118" s="22"/>
    </row>
    <row r="119" spans="1:15" s="2" customFormat="1" ht="40.5" customHeight="1">
      <c r="A119" s="94" t="s">
        <v>46</v>
      </c>
      <c r="B119" s="13">
        <v>303</v>
      </c>
      <c r="C119" s="34" t="s">
        <v>137</v>
      </c>
      <c r="D119" s="34" t="s">
        <v>126</v>
      </c>
      <c r="E119" s="21" t="s">
        <v>60</v>
      </c>
      <c r="F119" s="13"/>
      <c r="G119" s="79">
        <f t="shared" si="14"/>
        <v>3270.4</v>
      </c>
      <c r="H119" s="79">
        <f t="shared" si="15"/>
        <v>90</v>
      </c>
      <c r="I119" s="115">
        <f t="shared" si="13"/>
        <v>3360400</v>
      </c>
      <c r="J119" s="116">
        <f>J120+J123+J126</f>
        <v>2090716.29</v>
      </c>
      <c r="K119" s="116">
        <f>K120+K123+K126</f>
        <v>1445621.12</v>
      </c>
      <c r="L119" s="61">
        <f>L120+L123+L126+L129</f>
        <v>3270400</v>
      </c>
      <c r="M119" s="61">
        <f>M120+M123+M126+M129</f>
        <v>90000</v>
      </c>
      <c r="N119" s="39"/>
      <c r="O119" s="44"/>
    </row>
    <row r="120" spans="1:16" s="2" customFormat="1" ht="18">
      <c r="A120" s="94" t="s">
        <v>47</v>
      </c>
      <c r="B120" s="13">
        <v>303</v>
      </c>
      <c r="C120" s="34" t="s">
        <v>137</v>
      </c>
      <c r="D120" s="34" t="s">
        <v>126</v>
      </c>
      <c r="E120" s="21" t="s">
        <v>110</v>
      </c>
      <c r="F120" s="13"/>
      <c r="G120" s="79">
        <f t="shared" si="14"/>
        <v>219</v>
      </c>
      <c r="H120" s="79">
        <f t="shared" si="15"/>
        <v>0</v>
      </c>
      <c r="I120" s="115">
        <f t="shared" si="13"/>
        <v>219000</v>
      </c>
      <c r="J120" s="116">
        <f aca="true" t="shared" si="24" ref="J120:M121">J121</f>
        <v>216100</v>
      </c>
      <c r="K120" s="116">
        <f t="shared" si="24"/>
        <v>224700</v>
      </c>
      <c r="L120" s="61">
        <f t="shared" si="24"/>
        <v>219000</v>
      </c>
      <c r="M120" s="61">
        <f t="shared" si="24"/>
        <v>0</v>
      </c>
      <c r="N120" s="39"/>
      <c r="O120" s="124"/>
      <c r="P120" s="124"/>
    </row>
    <row r="121" spans="1:16" s="2" customFormat="1" ht="40.5" customHeight="1">
      <c r="A121" s="94" t="s">
        <v>109</v>
      </c>
      <c r="B121" s="13">
        <v>303</v>
      </c>
      <c r="C121" s="34" t="s">
        <v>137</v>
      </c>
      <c r="D121" s="34" t="s">
        <v>126</v>
      </c>
      <c r="E121" s="21" t="s">
        <v>110</v>
      </c>
      <c r="F121" s="13">
        <v>200</v>
      </c>
      <c r="G121" s="79">
        <f t="shared" si="14"/>
        <v>219</v>
      </c>
      <c r="H121" s="79">
        <f t="shared" si="15"/>
        <v>0</v>
      </c>
      <c r="I121" s="115">
        <f t="shared" si="13"/>
        <v>219000</v>
      </c>
      <c r="J121" s="116">
        <f t="shared" si="24"/>
        <v>216100</v>
      </c>
      <c r="K121" s="116">
        <f t="shared" si="24"/>
        <v>224700</v>
      </c>
      <c r="L121" s="61">
        <f t="shared" si="24"/>
        <v>219000</v>
      </c>
      <c r="M121" s="61">
        <f t="shared" si="24"/>
        <v>0</v>
      </c>
      <c r="N121" s="39"/>
      <c r="O121" s="24"/>
      <c r="P121" s="24"/>
    </row>
    <row r="122" spans="1:15" s="2" customFormat="1" ht="38.25" customHeight="1">
      <c r="A122" s="51" t="s">
        <v>101</v>
      </c>
      <c r="B122" s="13">
        <v>303</v>
      </c>
      <c r="C122" s="34" t="s">
        <v>137</v>
      </c>
      <c r="D122" s="34" t="s">
        <v>126</v>
      </c>
      <c r="E122" s="21" t="s">
        <v>110</v>
      </c>
      <c r="F122" s="13">
        <v>240</v>
      </c>
      <c r="G122" s="79">
        <f t="shared" si="14"/>
        <v>219</v>
      </c>
      <c r="H122" s="79">
        <f t="shared" si="15"/>
        <v>0</v>
      </c>
      <c r="I122" s="115">
        <f t="shared" si="13"/>
        <v>219000</v>
      </c>
      <c r="J122" s="116">
        <v>216100</v>
      </c>
      <c r="K122" s="116">
        <v>224700</v>
      </c>
      <c r="L122" s="61">
        <v>219000</v>
      </c>
      <c r="M122" s="61"/>
      <c r="N122" s="126"/>
      <c r="O122" s="124"/>
    </row>
    <row r="123" spans="1:15" s="2" customFormat="1" ht="36">
      <c r="A123" s="92" t="s">
        <v>82</v>
      </c>
      <c r="B123" s="13">
        <v>303</v>
      </c>
      <c r="C123" s="34" t="s">
        <v>137</v>
      </c>
      <c r="D123" s="34" t="s">
        <v>126</v>
      </c>
      <c r="E123" s="21" t="s">
        <v>81</v>
      </c>
      <c r="F123" s="13"/>
      <c r="G123" s="79">
        <f t="shared" si="14"/>
        <v>2891.4</v>
      </c>
      <c r="H123" s="79">
        <f t="shared" si="15"/>
        <v>0</v>
      </c>
      <c r="I123" s="115">
        <f t="shared" si="13"/>
        <v>2891400</v>
      </c>
      <c r="J123" s="116">
        <f aca="true" t="shared" si="25" ref="J123:M124">J124</f>
        <v>1873616.29</v>
      </c>
      <c r="K123" s="116">
        <f t="shared" si="25"/>
        <v>1219921.12</v>
      </c>
      <c r="L123" s="61">
        <f t="shared" si="25"/>
        <v>2891400</v>
      </c>
      <c r="M123" s="61">
        <f t="shared" si="25"/>
        <v>0</v>
      </c>
      <c r="N123" s="39"/>
      <c r="O123" s="44"/>
    </row>
    <row r="124" spans="1:15" s="2" customFormat="1" ht="39" customHeight="1">
      <c r="A124" s="92" t="s">
        <v>109</v>
      </c>
      <c r="B124" s="13">
        <v>303</v>
      </c>
      <c r="C124" s="34" t="s">
        <v>137</v>
      </c>
      <c r="D124" s="34" t="s">
        <v>126</v>
      </c>
      <c r="E124" s="21" t="s">
        <v>81</v>
      </c>
      <c r="F124" s="13">
        <v>200</v>
      </c>
      <c r="G124" s="79">
        <f t="shared" si="14"/>
        <v>2891.4</v>
      </c>
      <c r="H124" s="79">
        <f t="shared" si="15"/>
        <v>0</v>
      </c>
      <c r="I124" s="115">
        <f t="shared" si="13"/>
        <v>2891400</v>
      </c>
      <c r="J124" s="116">
        <f t="shared" si="25"/>
        <v>1873616.29</v>
      </c>
      <c r="K124" s="116">
        <f t="shared" si="25"/>
        <v>1219921.12</v>
      </c>
      <c r="L124" s="61">
        <f t="shared" si="25"/>
        <v>2891400</v>
      </c>
      <c r="M124" s="61">
        <f t="shared" si="25"/>
        <v>0</v>
      </c>
      <c r="N124" s="39"/>
      <c r="O124" s="44"/>
    </row>
    <row r="125" spans="1:15" s="2" customFormat="1" ht="39" customHeight="1">
      <c r="A125" s="51" t="s">
        <v>101</v>
      </c>
      <c r="B125" s="13">
        <v>303</v>
      </c>
      <c r="C125" s="34" t="s">
        <v>137</v>
      </c>
      <c r="D125" s="34" t="s">
        <v>126</v>
      </c>
      <c r="E125" s="21" t="s">
        <v>81</v>
      </c>
      <c r="F125" s="13">
        <v>240</v>
      </c>
      <c r="G125" s="79">
        <f t="shared" si="14"/>
        <v>2891.4</v>
      </c>
      <c r="H125" s="79">
        <f t="shared" si="15"/>
        <v>0</v>
      </c>
      <c r="I125" s="115">
        <f t="shared" si="13"/>
        <v>2891400</v>
      </c>
      <c r="J125" s="116">
        <v>1873616.29</v>
      </c>
      <c r="K125" s="116">
        <f>1829636.12-609715</f>
        <v>1219921.12</v>
      </c>
      <c r="L125" s="61">
        <v>2891400</v>
      </c>
      <c r="M125" s="61"/>
      <c r="N125" s="39"/>
      <c r="O125" s="44"/>
    </row>
    <row r="126" spans="1:15" s="2" customFormat="1" ht="18">
      <c r="A126" s="73" t="s">
        <v>106</v>
      </c>
      <c r="B126" s="13">
        <v>303</v>
      </c>
      <c r="C126" s="34" t="s">
        <v>137</v>
      </c>
      <c r="D126" s="34" t="s">
        <v>126</v>
      </c>
      <c r="E126" s="21" t="s">
        <v>107</v>
      </c>
      <c r="F126" s="13"/>
      <c r="G126" s="79">
        <f t="shared" si="14"/>
        <v>160</v>
      </c>
      <c r="H126" s="79">
        <f t="shared" si="15"/>
        <v>90</v>
      </c>
      <c r="I126" s="115">
        <f t="shared" si="13"/>
        <v>250000</v>
      </c>
      <c r="J126" s="116">
        <f>J128</f>
        <v>1000</v>
      </c>
      <c r="K126" s="116">
        <f>K128</f>
        <v>1000</v>
      </c>
      <c r="L126" s="61">
        <f>L128</f>
        <v>160000</v>
      </c>
      <c r="M126" s="61">
        <f>M128</f>
        <v>90000</v>
      </c>
      <c r="N126" s="39"/>
      <c r="O126" s="44"/>
    </row>
    <row r="127" spans="1:15" s="75" customFormat="1" ht="39.75" customHeight="1">
      <c r="A127" s="92" t="s">
        <v>109</v>
      </c>
      <c r="B127" s="13">
        <v>303</v>
      </c>
      <c r="C127" s="34" t="s">
        <v>137</v>
      </c>
      <c r="D127" s="34" t="s">
        <v>126</v>
      </c>
      <c r="E127" s="21" t="s">
        <v>107</v>
      </c>
      <c r="F127" s="13">
        <v>200</v>
      </c>
      <c r="G127" s="79">
        <f aca="true" t="shared" si="26" ref="G127:H131">+ROUND(L127/1000,1)</f>
        <v>160</v>
      </c>
      <c r="H127" s="79">
        <f t="shared" si="26"/>
        <v>90</v>
      </c>
      <c r="I127" s="115">
        <f t="shared" si="13"/>
        <v>250000</v>
      </c>
      <c r="J127" s="116">
        <f>J128</f>
        <v>1000</v>
      </c>
      <c r="K127" s="116">
        <f>K128</f>
        <v>1000</v>
      </c>
      <c r="L127" s="61">
        <f>L128</f>
        <v>160000</v>
      </c>
      <c r="M127" s="61">
        <f>M128</f>
        <v>90000</v>
      </c>
      <c r="N127" s="74"/>
      <c r="O127" s="47"/>
    </row>
    <row r="128" spans="1:15" s="2" customFormat="1" ht="42" customHeight="1">
      <c r="A128" s="51" t="s">
        <v>101</v>
      </c>
      <c r="B128" s="13">
        <v>303</v>
      </c>
      <c r="C128" s="34" t="s">
        <v>137</v>
      </c>
      <c r="D128" s="34" t="s">
        <v>126</v>
      </c>
      <c r="E128" s="21" t="s">
        <v>107</v>
      </c>
      <c r="F128" s="13">
        <v>240</v>
      </c>
      <c r="G128" s="79">
        <f t="shared" si="26"/>
        <v>160</v>
      </c>
      <c r="H128" s="79">
        <f t="shared" si="26"/>
        <v>90</v>
      </c>
      <c r="I128" s="115">
        <f t="shared" si="13"/>
        <v>250000</v>
      </c>
      <c r="J128" s="116">
        <v>1000</v>
      </c>
      <c r="K128" s="116">
        <v>1000</v>
      </c>
      <c r="L128" s="61">
        <v>160000</v>
      </c>
      <c r="M128" s="61">
        <v>90000</v>
      </c>
      <c r="N128" s="39"/>
      <c r="O128" s="44"/>
    </row>
    <row r="129" spans="1:15" s="2" customFormat="1" ht="42" customHeight="1" hidden="1">
      <c r="A129" s="51" t="s">
        <v>203</v>
      </c>
      <c r="B129" s="13">
        <v>303</v>
      </c>
      <c r="C129" s="34" t="s">
        <v>137</v>
      </c>
      <c r="D129" s="34" t="s">
        <v>126</v>
      </c>
      <c r="E129" s="21" t="s">
        <v>202</v>
      </c>
      <c r="F129" s="13"/>
      <c r="G129" s="79">
        <f t="shared" si="26"/>
        <v>0</v>
      </c>
      <c r="H129" s="79">
        <f t="shared" si="26"/>
        <v>0</v>
      </c>
      <c r="I129" s="115">
        <f t="shared" si="13"/>
        <v>0</v>
      </c>
      <c r="J129" s="116">
        <v>0</v>
      </c>
      <c r="K129" s="116">
        <v>0</v>
      </c>
      <c r="L129" s="61">
        <f>L130</f>
        <v>0</v>
      </c>
      <c r="M129" s="61">
        <f>M130</f>
        <v>0</v>
      </c>
      <c r="N129" s="39"/>
      <c r="O129" s="44"/>
    </row>
    <row r="130" spans="1:15" s="2" customFormat="1" ht="42" customHeight="1" hidden="1">
      <c r="A130" s="51" t="s">
        <v>98</v>
      </c>
      <c r="B130" s="13">
        <v>303</v>
      </c>
      <c r="C130" s="34" t="s">
        <v>137</v>
      </c>
      <c r="D130" s="34" t="s">
        <v>126</v>
      </c>
      <c r="E130" s="21" t="s">
        <v>202</v>
      </c>
      <c r="F130" s="13">
        <v>800</v>
      </c>
      <c r="G130" s="79">
        <f t="shared" si="26"/>
        <v>0</v>
      </c>
      <c r="H130" s="79">
        <f t="shared" si="26"/>
        <v>0</v>
      </c>
      <c r="I130" s="115">
        <f t="shared" si="13"/>
        <v>0</v>
      </c>
      <c r="J130" s="116">
        <v>0</v>
      </c>
      <c r="K130" s="116">
        <v>0</v>
      </c>
      <c r="L130" s="61">
        <f>L131</f>
        <v>0</v>
      </c>
      <c r="M130" s="61">
        <f>M131</f>
        <v>0</v>
      </c>
      <c r="N130" s="39"/>
      <c r="O130" s="44"/>
    </row>
    <row r="131" spans="1:15" s="2" customFormat="1" ht="63.75" customHeight="1" hidden="1">
      <c r="A131" s="51" t="s">
        <v>210</v>
      </c>
      <c r="B131" s="13">
        <v>303</v>
      </c>
      <c r="C131" s="34" t="s">
        <v>137</v>
      </c>
      <c r="D131" s="34" t="s">
        <v>126</v>
      </c>
      <c r="E131" s="21" t="s">
        <v>202</v>
      </c>
      <c r="F131" s="13">
        <v>810</v>
      </c>
      <c r="G131" s="79">
        <f t="shared" si="26"/>
        <v>0</v>
      </c>
      <c r="H131" s="79">
        <f t="shared" si="26"/>
        <v>0</v>
      </c>
      <c r="I131" s="115">
        <f t="shared" si="13"/>
        <v>0</v>
      </c>
      <c r="J131" s="116">
        <v>0</v>
      </c>
      <c r="K131" s="116">
        <v>0</v>
      </c>
      <c r="L131" s="61"/>
      <c r="M131" s="61"/>
      <c r="N131" s="39"/>
      <c r="O131" s="44"/>
    </row>
    <row r="132" spans="1:15" s="2" customFormat="1" ht="21" customHeight="1">
      <c r="A132" s="90" t="s">
        <v>48</v>
      </c>
      <c r="B132" s="15">
        <v>303</v>
      </c>
      <c r="C132" s="35" t="s">
        <v>137</v>
      </c>
      <c r="D132" s="35" t="s">
        <v>128</v>
      </c>
      <c r="E132" s="33"/>
      <c r="F132" s="15"/>
      <c r="G132" s="79">
        <f t="shared" si="14"/>
        <v>1314.3</v>
      </c>
      <c r="H132" s="79">
        <f t="shared" si="15"/>
        <v>0</v>
      </c>
      <c r="I132" s="114">
        <f>I133</f>
        <v>1314347.6</v>
      </c>
      <c r="J132" s="114">
        <f>J133</f>
        <v>1314347.6</v>
      </c>
      <c r="K132" s="114">
        <f>K133</f>
        <v>1314347.6</v>
      </c>
      <c r="L132" s="60">
        <f>L133</f>
        <v>1314347.6</v>
      </c>
      <c r="M132" s="60">
        <f>M133</f>
        <v>0</v>
      </c>
      <c r="N132" s="39"/>
      <c r="O132" s="44"/>
    </row>
    <row r="133" spans="1:15" s="2" customFormat="1" ht="38.25" customHeight="1">
      <c r="A133" s="94" t="s">
        <v>49</v>
      </c>
      <c r="B133" s="13">
        <v>303</v>
      </c>
      <c r="C133" s="34" t="s">
        <v>137</v>
      </c>
      <c r="D133" s="34" t="s">
        <v>128</v>
      </c>
      <c r="E133" s="21" t="s">
        <v>61</v>
      </c>
      <c r="F133" s="13"/>
      <c r="G133" s="79">
        <f t="shared" si="14"/>
        <v>1314.3</v>
      </c>
      <c r="H133" s="79">
        <f t="shared" si="15"/>
        <v>0</v>
      </c>
      <c r="I133" s="115">
        <f t="shared" si="13"/>
        <v>1314347.6</v>
      </c>
      <c r="J133" s="116">
        <f>J134+J140+J137</f>
        <v>1314347.6</v>
      </c>
      <c r="K133" s="116">
        <f>K134+K140+K137</f>
        <v>1314347.6</v>
      </c>
      <c r="L133" s="61">
        <f>L134+L140+L137</f>
        <v>1314347.6</v>
      </c>
      <c r="M133" s="61">
        <f>M134+M140+M137</f>
        <v>0</v>
      </c>
      <c r="N133" s="39"/>
      <c r="O133" s="64"/>
    </row>
    <row r="134" spans="1:15" s="2" customFormat="1" ht="24" customHeight="1" hidden="1">
      <c r="A134" s="51" t="s">
        <v>83</v>
      </c>
      <c r="B134" s="20">
        <v>303</v>
      </c>
      <c r="C134" s="34" t="s">
        <v>137</v>
      </c>
      <c r="D134" s="34" t="s">
        <v>128</v>
      </c>
      <c r="E134" s="21" t="s">
        <v>84</v>
      </c>
      <c r="F134" s="13"/>
      <c r="G134" s="79">
        <f t="shared" si="14"/>
        <v>0</v>
      </c>
      <c r="H134" s="79">
        <f t="shared" si="15"/>
        <v>0</v>
      </c>
      <c r="I134" s="115">
        <f t="shared" si="13"/>
        <v>0</v>
      </c>
      <c r="J134" s="116">
        <f aca="true" t="shared" si="27" ref="J134:M135">J135</f>
        <v>0</v>
      </c>
      <c r="K134" s="116">
        <f t="shared" si="27"/>
        <v>0</v>
      </c>
      <c r="L134" s="61">
        <f t="shared" si="27"/>
        <v>0</v>
      </c>
      <c r="M134" s="61">
        <f t="shared" si="27"/>
        <v>0</v>
      </c>
      <c r="N134" s="39"/>
      <c r="O134" s="44"/>
    </row>
    <row r="135" spans="1:15" s="2" customFormat="1" ht="37.5" customHeight="1" hidden="1">
      <c r="A135" s="92" t="s">
        <v>109</v>
      </c>
      <c r="B135" s="20">
        <v>303</v>
      </c>
      <c r="C135" s="34" t="s">
        <v>137</v>
      </c>
      <c r="D135" s="34" t="s">
        <v>128</v>
      </c>
      <c r="E135" s="21" t="s">
        <v>84</v>
      </c>
      <c r="F135" s="13">
        <v>200</v>
      </c>
      <c r="G135" s="79">
        <f t="shared" si="14"/>
        <v>0</v>
      </c>
      <c r="H135" s="79">
        <f t="shared" si="15"/>
        <v>0</v>
      </c>
      <c r="I135" s="115">
        <f t="shared" si="13"/>
        <v>0</v>
      </c>
      <c r="J135" s="116">
        <f t="shared" si="27"/>
        <v>0</v>
      </c>
      <c r="K135" s="116">
        <f t="shared" si="27"/>
        <v>0</v>
      </c>
      <c r="L135" s="61">
        <f t="shared" si="27"/>
        <v>0</v>
      </c>
      <c r="M135" s="61">
        <f t="shared" si="27"/>
        <v>0</v>
      </c>
      <c r="N135" s="39"/>
      <c r="O135" s="44"/>
    </row>
    <row r="136" spans="1:15" s="2" customFormat="1" ht="34.5" customHeight="1" hidden="1">
      <c r="A136" s="51" t="s">
        <v>101</v>
      </c>
      <c r="B136" s="20">
        <v>303</v>
      </c>
      <c r="C136" s="34" t="s">
        <v>137</v>
      </c>
      <c r="D136" s="34" t="s">
        <v>128</v>
      </c>
      <c r="E136" s="21" t="s">
        <v>84</v>
      </c>
      <c r="F136" s="13">
        <v>240</v>
      </c>
      <c r="G136" s="79">
        <f t="shared" si="14"/>
        <v>0</v>
      </c>
      <c r="H136" s="79">
        <f t="shared" si="15"/>
        <v>0</v>
      </c>
      <c r="I136" s="115">
        <f t="shared" si="13"/>
        <v>0</v>
      </c>
      <c r="J136" s="116">
        <v>0</v>
      </c>
      <c r="K136" s="116">
        <v>0</v>
      </c>
      <c r="L136" s="61"/>
      <c r="M136" s="61"/>
      <c r="N136" s="39"/>
      <c r="O136" s="44"/>
    </row>
    <row r="137" spans="1:13" s="2" customFormat="1" ht="21.75" customHeight="1" hidden="1">
      <c r="A137" s="106" t="s">
        <v>161</v>
      </c>
      <c r="B137" s="20">
        <v>303</v>
      </c>
      <c r="C137" s="34" t="s">
        <v>137</v>
      </c>
      <c r="D137" s="34" t="s">
        <v>128</v>
      </c>
      <c r="E137" s="21" t="s">
        <v>162</v>
      </c>
      <c r="F137" s="13"/>
      <c r="G137" s="79">
        <f t="shared" si="14"/>
        <v>0</v>
      </c>
      <c r="H137" s="79">
        <f t="shared" si="15"/>
        <v>0</v>
      </c>
      <c r="I137" s="115">
        <f t="shared" si="13"/>
        <v>0</v>
      </c>
      <c r="J137" s="116">
        <f aca="true" t="shared" si="28" ref="J137:M138">J138</f>
        <v>0</v>
      </c>
      <c r="K137" s="116">
        <f t="shared" si="28"/>
        <v>0</v>
      </c>
      <c r="L137" s="107">
        <f t="shared" si="28"/>
        <v>0</v>
      </c>
      <c r="M137" s="107">
        <f t="shared" si="28"/>
        <v>0</v>
      </c>
    </row>
    <row r="138" spans="1:13" s="2" customFormat="1" ht="39" customHeight="1" hidden="1">
      <c r="A138" s="52" t="s">
        <v>109</v>
      </c>
      <c r="B138" s="20">
        <v>303</v>
      </c>
      <c r="C138" s="34" t="s">
        <v>137</v>
      </c>
      <c r="D138" s="34" t="s">
        <v>128</v>
      </c>
      <c r="E138" s="21" t="s">
        <v>162</v>
      </c>
      <c r="F138" s="13">
        <v>200</v>
      </c>
      <c r="G138" s="79">
        <f t="shared" si="14"/>
        <v>0</v>
      </c>
      <c r="H138" s="79">
        <f t="shared" si="15"/>
        <v>0</v>
      </c>
      <c r="I138" s="115">
        <f t="shared" si="13"/>
        <v>0</v>
      </c>
      <c r="J138" s="116">
        <f t="shared" si="28"/>
        <v>0</v>
      </c>
      <c r="K138" s="116">
        <f t="shared" si="28"/>
        <v>0</v>
      </c>
      <c r="L138" s="107">
        <f t="shared" si="28"/>
        <v>0</v>
      </c>
      <c r="M138" s="107">
        <f t="shared" si="28"/>
        <v>0</v>
      </c>
    </row>
    <row r="139" spans="1:13" s="2" customFormat="1" ht="39.75" customHeight="1" hidden="1">
      <c r="A139" s="51" t="s">
        <v>101</v>
      </c>
      <c r="B139" s="20">
        <v>303</v>
      </c>
      <c r="C139" s="34" t="s">
        <v>137</v>
      </c>
      <c r="D139" s="34" t="s">
        <v>128</v>
      </c>
      <c r="E139" s="21" t="s">
        <v>162</v>
      </c>
      <c r="F139" s="13">
        <v>240</v>
      </c>
      <c r="G139" s="79">
        <f t="shared" si="14"/>
        <v>0</v>
      </c>
      <c r="H139" s="79">
        <f t="shared" si="15"/>
        <v>0</v>
      </c>
      <c r="I139" s="115">
        <f t="shared" si="13"/>
        <v>0</v>
      </c>
      <c r="J139" s="116">
        <v>0</v>
      </c>
      <c r="K139" s="116">
        <v>0</v>
      </c>
      <c r="L139" s="107"/>
      <c r="M139" s="107"/>
    </row>
    <row r="140" spans="1:15" s="2" customFormat="1" ht="95.25" customHeight="1">
      <c r="A140" s="84" t="s">
        <v>122</v>
      </c>
      <c r="B140" s="20">
        <v>303</v>
      </c>
      <c r="C140" s="34" t="s">
        <v>137</v>
      </c>
      <c r="D140" s="34" t="s">
        <v>128</v>
      </c>
      <c r="E140" s="21" t="s">
        <v>76</v>
      </c>
      <c r="F140" s="13"/>
      <c r="G140" s="79">
        <f t="shared" si="14"/>
        <v>1314.3</v>
      </c>
      <c r="H140" s="79">
        <f t="shared" si="15"/>
        <v>0</v>
      </c>
      <c r="I140" s="115">
        <f t="shared" si="13"/>
        <v>1314347.6</v>
      </c>
      <c r="J140" s="116">
        <f aca="true" t="shared" si="29" ref="J140:M141">J141</f>
        <v>1314347.6</v>
      </c>
      <c r="K140" s="116">
        <f t="shared" si="29"/>
        <v>1314347.6</v>
      </c>
      <c r="L140" s="61">
        <f t="shared" si="29"/>
        <v>1314347.6</v>
      </c>
      <c r="M140" s="61">
        <f t="shared" si="29"/>
        <v>0</v>
      </c>
      <c r="N140" s="39"/>
      <c r="O140" s="44"/>
    </row>
    <row r="141" spans="1:15" s="2" customFormat="1" ht="37.5" customHeight="1">
      <c r="A141" s="92" t="s">
        <v>109</v>
      </c>
      <c r="B141" s="20">
        <v>303</v>
      </c>
      <c r="C141" s="34" t="s">
        <v>137</v>
      </c>
      <c r="D141" s="34" t="s">
        <v>128</v>
      </c>
      <c r="E141" s="21" t="s">
        <v>76</v>
      </c>
      <c r="F141" s="13">
        <v>200</v>
      </c>
      <c r="G141" s="79">
        <f t="shared" si="14"/>
        <v>1314.3</v>
      </c>
      <c r="H141" s="79">
        <f t="shared" si="15"/>
        <v>0</v>
      </c>
      <c r="I141" s="115">
        <f t="shared" si="13"/>
        <v>1314347.6</v>
      </c>
      <c r="J141" s="116">
        <f t="shared" si="29"/>
        <v>1314347.6</v>
      </c>
      <c r="K141" s="116">
        <f t="shared" si="29"/>
        <v>1314347.6</v>
      </c>
      <c r="L141" s="61">
        <f t="shared" si="29"/>
        <v>1314347.6</v>
      </c>
      <c r="M141" s="61">
        <f t="shared" si="29"/>
        <v>0</v>
      </c>
      <c r="N141" s="39"/>
      <c r="O141" s="44"/>
    </row>
    <row r="142" spans="1:15" s="2" customFormat="1" ht="39" customHeight="1">
      <c r="A142" s="51" t="s">
        <v>101</v>
      </c>
      <c r="B142" s="20">
        <v>303</v>
      </c>
      <c r="C142" s="34" t="s">
        <v>137</v>
      </c>
      <c r="D142" s="34" t="s">
        <v>128</v>
      </c>
      <c r="E142" s="21" t="s">
        <v>76</v>
      </c>
      <c r="F142" s="13">
        <v>240</v>
      </c>
      <c r="G142" s="79">
        <f t="shared" si="14"/>
        <v>1314.3</v>
      </c>
      <c r="H142" s="79">
        <f t="shared" si="15"/>
        <v>0</v>
      </c>
      <c r="I142" s="115">
        <f t="shared" si="13"/>
        <v>1314347.6</v>
      </c>
      <c r="J142" s="116">
        <v>1314347.6</v>
      </c>
      <c r="K142" s="116">
        <v>1314347.6</v>
      </c>
      <c r="L142" s="61">
        <v>1314347.6</v>
      </c>
      <c r="M142" s="61"/>
      <c r="N142" s="39"/>
      <c r="O142" s="44"/>
    </row>
    <row r="143" spans="1:15" s="2" customFormat="1" ht="17.25">
      <c r="A143" s="91" t="s">
        <v>22</v>
      </c>
      <c r="B143" s="15">
        <v>303</v>
      </c>
      <c r="C143" s="33" t="s">
        <v>137</v>
      </c>
      <c r="D143" s="33" t="s">
        <v>129</v>
      </c>
      <c r="E143" s="33"/>
      <c r="F143" s="15"/>
      <c r="G143" s="79">
        <f t="shared" si="14"/>
        <v>2889.1</v>
      </c>
      <c r="H143" s="79">
        <f t="shared" si="15"/>
        <v>27.6</v>
      </c>
      <c r="I143" s="114">
        <f>I144+I166</f>
        <v>2916672.7800000003</v>
      </c>
      <c r="J143" s="114">
        <f>J144+J166</f>
        <v>996304</v>
      </c>
      <c r="K143" s="114">
        <f>K144+K166</f>
        <v>1036037</v>
      </c>
      <c r="L143" s="60">
        <f>L144+L166</f>
        <v>2889071</v>
      </c>
      <c r="M143" s="60">
        <f>M144+M166</f>
        <v>27601.78</v>
      </c>
      <c r="N143" s="39"/>
      <c r="O143" s="44"/>
    </row>
    <row r="144" spans="1:15" s="2" customFormat="1" ht="36">
      <c r="A144" s="92" t="s">
        <v>50</v>
      </c>
      <c r="B144" s="13">
        <v>303</v>
      </c>
      <c r="C144" s="31" t="s">
        <v>137</v>
      </c>
      <c r="D144" s="31" t="s">
        <v>129</v>
      </c>
      <c r="E144" s="31" t="s">
        <v>62</v>
      </c>
      <c r="F144" s="13"/>
      <c r="G144" s="79">
        <f t="shared" si="14"/>
        <v>1033.4</v>
      </c>
      <c r="H144" s="79">
        <f t="shared" si="15"/>
        <v>27.6</v>
      </c>
      <c r="I144" s="115">
        <f t="shared" si="13"/>
        <v>1060952.78</v>
      </c>
      <c r="J144" s="116">
        <f>J145+J151+J154+J157</f>
        <v>996304</v>
      </c>
      <c r="K144" s="116">
        <f>K145+K151+K154+K157</f>
        <v>1036037</v>
      </c>
      <c r="L144" s="60">
        <f>L145+L151+L154+L157+L160+L163</f>
        <v>1033351</v>
      </c>
      <c r="M144" s="60">
        <f>M145+M151+M154+M157+M160+M163</f>
        <v>27601.78</v>
      </c>
      <c r="N144" s="39"/>
      <c r="O144" s="44"/>
    </row>
    <row r="145" spans="1:15" s="2" customFormat="1" ht="18">
      <c r="A145" s="94" t="s">
        <v>23</v>
      </c>
      <c r="B145" s="13">
        <v>303</v>
      </c>
      <c r="C145" s="31" t="s">
        <v>137</v>
      </c>
      <c r="D145" s="31" t="s">
        <v>129</v>
      </c>
      <c r="E145" s="34" t="s">
        <v>63</v>
      </c>
      <c r="F145" s="13"/>
      <c r="G145" s="79">
        <f t="shared" si="14"/>
        <v>955.1</v>
      </c>
      <c r="H145" s="79">
        <f t="shared" si="15"/>
        <v>27.6</v>
      </c>
      <c r="I145" s="115">
        <f t="shared" si="13"/>
        <v>982701.78</v>
      </c>
      <c r="J145" s="116">
        <f>J148+J147</f>
        <v>993304</v>
      </c>
      <c r="K145" s="116">
        <f>K148+K147</f>
        <v>1033037</v>
      </c>
      <c r="L145" s="61">
        <f>L148+L147</f>
        <v>955100</v>
      </c>
      <c r="M145" s="61">
        <f>M148+M147</f>
        <v>27601.78</v>
      </c>
      <c r="N145" s="39"/>
      <c r="O145" s="44"/>
    </row>
    <row r="146" spans="1:15" s="2" customFormat="1" ht="39" customHeight="1">
      <c r="A146" s="92" t="s">
        <v>109</v>
      </c>
      <c r="B146" s="13">
        <v>303</v>
      </c>
      <c r="C146" s="31" t="s">
        <v>137</v>
      </c>
      <c r="D146" s="31" t="s">
        <v>129</v>
      </c>
      <c r="E146" s="34" t="s">
        <v>63</v>
      </c>
      <c r="F146" s="13">
        <v>200</v>
      </c>
      <c r="G146" s="79">
        <f t="shared" si="14"/>
        <v>955.1</v>
      </c>
      <c r="H146" s="79">
        <f t="shared" si="15"/>
        <v>27.6</v>
      </c>
      <c r="I146" s="115">
        <f t="shared" si="13"/>
        <v>982701.78</v>
      </c>
      <c r="J146" s="116">
        <f>J147</f>
        <v>993304</v>
      </c>
      <c r="K146" s="116">
        <f>K147</f>
        <v>1033037</v>
      </c>
      <c r="L146" s="61">
        <f>L147</f>
        <v>955100</v>
      </c>
      <c r="M146" s="61">
        <f>M147</f>
        <v>27601.78</v>
      </c>
      <c r="N146" s="39"/>
      <c r="O146" s="44"/>
    </row>
    <row r="147" spans="1:15" s="2" customFormat="1" ht="36" customHeight="1">
      <c r="A147" s="51" t="s">
        <v>101</v>
      </c>
      <c r="B147" s="13">
        <v>303</v>
      </c>
      <c r="C147" s="31" t="s">
        <v>137</v>
      </c>
      <c r="D147" s="31" t="s">
        <v>129</v>
      </c>
      <c r="E147" s="34" t="s">
        <v>63</v>
      </c>
      <c r="F147" s="13">
        <v>240</v>
      </c>
      <c r="G147" s="79">
        <f t="shared" si="14"/>
        <v>955.1</v>
      </c>
      <c r="H147" s="79">
        <f t="shared" si="15"/>
        <v>27.6</v>
      </c>
      <c r="I147" s="115">
        <f t="shared" si="13"/>
        <v>982701.78</v>
      </c>
      <c r="J147" s="116">
        <v>993304</v>
      </c>
      <c r="K147" s="116">
        <v>1033037</v>
      </c>
      <c r="L147" s="61">
        <v>955100</v>
      </c>
      <c r="M147" s="61">
        <v>27601.78</v>
      </c>
      <c r="N147" s="39"/>
      <c r="O147" s="44"/>
    </row>
    <row r="148" spans="1:15" s="2" customFormat="1" ht="24" customHeight="1" hidden="1">
      <c r="A148" s="51" t="s">
        <v>98</v>
      </c>
      <c r="B148" s="13">
        <v>303</v>
      </c>
      <c r="C148" s="31" t="s">
        <v>137</v>
      </c>
      <c r="D148" s="31" t="s">
        <v>129</v>
      </c>
      <c r="E148" s="34" t="s">
        <v>63</v>
      </c>
      <c r="F148" s="13">
        <v>800</v>
      </c>
      <c r="G148" s="79">
        <f t="shared" si="14"/>
        <v>0</v>
      </c>
      <c r="H148" s="79">
        <f t="shared" si="15"/>
        <v>0</v>
      </c>
      <c r="I148" s="115">
        <f t="shared" si="13"/>
        <v>0</v>
      </c>
      <c r="J148" s="116"/>
      <c r="K148" s="116"/>
      <c r="L148" s="61">
        <f>L149+L150</f>
        <v>0</v>
      </c>
      <c r="M148" s="61">
        <f>M149+M150</f>
        <v>0</v>
      </c>
      <c r="N148" s="39"/>
      <c r="O148" s="44"/>
    </row>
    <row r="149" spans="1:15" s="2" customFormat="1" ht="19.5" customHeight="1" hidden="1">
      <c r="A149" s="51" t="s">
        <v>93</v>
      </c>
      <c r="B149" s="13">
        <v>303</v>
      </c>
      <c r="C149" s="31" t="s">
        <v>137</v>
      </c>
      <c r="D149" s="31" t="s">
        <v>129</v>
      </c>
      <c r="E149" s="34" t="s">
        <v>63</v>
      </c>
      <c r="F149" s="13">
        <v>830</v>
      </c>
      <c r="G149" s="79">
        <f t="shared" si="14"/>
        <v>0</v>
      </c>
      <c r="H149" s="79">
        <f t="shared" si="15"/>
        <v>0</v>
      </c>
      <c r="I149" s="115">
        <f t="shared" si="13"/>
        <v>0</v>
      </c>
      <c r="J149" s="116"/>
      <c r="K149" s="116"/>
      <c r="L149" s="61"/>
      <c r="M149" s="61"/>
      <c r="N149" s="39"/>
      <c r="O149" s="44"/>
    </row>
    <row r="150" spans="1:15" s="2" customFormat="1" ht="19.5" customHeight="1" hidden="1">
      <c r="A150" s="51" t="s">
        <v>113</v>
      </c>
      <c r="B150" s="13">
        <v>303</v>
      </c>
      <c r="C150" s="31" t="s">
        <v>137</v>
      </c>
      <c r="D150" s="31" t="s">
        <v>129</v>
      </c>
      <c r="E150" s="34" t="s">
        <v>63</v>
      </c>
      <c r="F150" s="13">
        <v>850</v>
      </c>
      <c r="G150" s="79">
        <f t="shared" si="14"/>
        <v>0</v>
      </c>
      <c r="H150" s="79">
        <f t="shared" si="15"/>
        <v>0</v>
      </c>
      <c r="I150" s="115">
        <f t="shared" si="13"/>
        <v>0</v>
      </c>
      <c r="J150" s="116"/>
      <c r="K150" s="116"/>
      <c r="L150" s="61"/>
      <c r="M150" s="61"/>
      <c r="N150" s="39"/>
      <c r="O150" s="44"/>
    </row>
    <row r="151" spans="1:15" s="2" customFormat="1" ht="18">
      <c r="A151" s="92" t="s">
        <v>24</v>
      </c>
      <c r="B151" s="13">
        <v>303</v>
      </c>
      <c r="C151" s="31" t="s">
        <v>137</v>
      </c>
      <c r="D151" s="31" t="s">
        <v>129</v>
      </c>
      <c r="E151" s="34" t="s">
        <v>64</v>
      </c>
      <c r="F151" s="13"/>
      <c r="G151" s="79">
        <f t="shared" si="14"/>
        <v>5</v>
      </c>
      <c r="H151" s="79">
        <f t="shared" si="15"/>
        <v>0</v>
      </c>
      <c r="I151" s="115">
        <f t="shared" si="13"/>
        <v>5000</v>
      </c>
      <c r="J151" s="116">
        <f aca="true" t="shared" si="30" ref="J151:M152">J152</f>
        <v>1000</v>
      </c>
      <c r="K151" s="116">
        <f t="shared" si="30"/>
        <v>1000</v>
      </c>
      <c r="L151" s="61">
        <f t="shared" si="30"/>
        <v>5000</v>
      </c>
      <c r="M151" s="61">
        <f t="shared" si="30"/>
        <v>0</v>
      </c>
      <c r="N151" s="39"/>
      <c r="O151" s="44"/>
    </row>
    <row r="152" spans="1:15" s="2" customFormat="1" ht="39" customHeight="1">
      <c r="A152" s="92" t="s">
        <v>109</v>
      </c>
      <c r="B152" s="13">
        <v>303</v>
      </c>
      <c r="C152" s="31" t="s">
        <v>137</v>
      </c>
      <c r="D152" s="31" t="s">
        <v>129</v>
      </c>
      <c r="E152" s="34" t="s">
        <v>64</v>
      </c>
      <c r="F152" s="13">
        <v>200</v>
      </c>
      <c r="G152" s="79">
        <f t="shared" si="14"/>
        <v>5</v>
      </c>
      <c r="H152" s="79">
        <f t="shared" si="15"/>
        <v>0</v>
      </c>
      <c r="I152" s="115">
        <f t="shared" si="13"/>
        <v>5000</v>
      </c>
      <c r="J152" s="116">
        <f t="shared" si="30"/>
        <v>1000</v>
      </c>
      <c r="K152" s="116">
        <f t="shared" si="30"/>
        <v>1000</v>
      </c>
      <c r="L152" s="61">
        <f t="shared" si="30"/>
        <v>5000</v>
      </c>
      <c r="M152" s="61">
        <f t="shared" si="30"/>
        <v>0</v>
      </c>
      <c r="N152" s="39"/>
      <c r="O152" s="44"/>
    </row>
    <row r="153" spans="1:15" s="2" customFormat="1" ht="35.25" customHeight="1">
      <c r="A153" s="51" t="s">
        <v>101</v>
      </c>
      <c r="B153" s="13">
        <v>303</v>
      </c>
      <c r="C153" s="31" t="s">
        <v>137</v>
      </c>
      <c r="D153" s="31" t="s">
        <v>129</v>
      </c>
      <c r="E153" s="34" t="s">
        <v>64</v>
      </c>
      <c r="F153" s="13">
        <v>240</v>
      </c>
      <c r="G153" s="79">
        <f t="shared" si="14"/>
        <v>5</v>
      </c>
      <c r="H153" s="79">
        <f t="shared" si="15"/>
        <v>0</v>
      </c>
      <c r="I153" s="115">
        <f t="shared" si="13"/>
        <v>5000</v>
      </c>
      <c r="J153" s="116">
        <v>1000</v>
      </c>
      <c r="K153" s="116">
        <v>1000</v>
      </c>
      <c r="L153" s="61">
        <v>5000</v>
      </c>
      <c r="M153" s="61"/>
      <c r="N153" s="39"/>
      <c r="O153" s="44"/>
    </row>
    <row r="154" spans="1:15" s="2" customFormat="1" ht="23.25" customHeight="1">
      <c r="A154" s="92" t="s">
        <v>25</v>
      </c>
      <c r="B154" s="13">
        <v>303</v>
      </c>
      <c r="C154" s="31" t="s">
        <v>137</v>
      </c>
      <c r="D154" s="31" t="s">
        <v>129</v>
      </c>
      <c r="E154" s="34" t="s">
        <v>65</v>
      </c>
      <c r="F154" s="13"/>
      <c r="G154" s="79">
        <f t="shared" si="14"/>
        <v>10</v>
      </c>
      <c r="H154" s="79">
        <f t="shared" si="15"/>
        <v>0</v>
      </c>
      <c r="I154" s="115">
        <f t="shared" si="13"/>
        <v>10000</v>
      </c>
      <c r="J154" s="116">
        <f aca="true" t="shared" si="31" ref="J154:M155">J155</f>
        <v>1000</v>
      </c>
      <c r="K154" s="116">
        <f t="shared" si="31"/>
        <v>1000</v>
      </c>
      <c r="L154" s="61">
        <f t="shared" si="31"/>
        <v>10000</v>
      </c>
      <c r="M154" s="61">
        <f t="shared" si="31"/>
        <v>0</v>
      </c>
      <c r="N154" s="39"/>
      <c r="O154" s="44"/>
    </row>
    <row r="155" spans="1:15" s="2" customFormat="1" ht="39" customHeight="1">
      <c r="A155" s="92" t="s">
        <v>109</v>
      </c>
      <c r="B155" s="13">
        <v>303</v>
      </c>
      <c r="C155" s="31" t="s">
        <v>137</v>
      </c>
      <c r="D155" s="31" t="s">
        <v>129</v>
      </c>
      <c r="E155" s="34" t="s">
        <v>65</v>
      </c>
      <c r="F155" s="13">
        <v>200</v>
      </c>
      <c r="G155" s="79">
        <f t="shared" si="14"/>
        <v>10</v>
      </c>
      <c r="H155" s="79">
        <f t="shared" si="15"/>
        <v>0</v>
      </c>
      <c r="I155" s="115">
        <f t="shared" si="13"/>
        <v>10000</v>
      </c>
      <c r="J155" s="116">
        <f t="shared" si="31"/>
        <v>1000</v>
      </c>
      <c r="K155" s="116">
        <f t="shared" si="31"/>
        <v>1000</v>
      </c>
      <c r="L155" s="61">
        <f t="shared" si="31"/>
        <v>10000</v>
      </c>
      <c r="M155" s="61">
        <f t="shared" si="31"/>
        <v>0</v>
      </c>
      <c r="N155" s="39"/>
      <c r="O155" s="44"/>
    </row>
    <row r="156" spans="1:15" s="2" customFormat="1" ht="39.75" customHeight="1">
      <c r="A156" s="51" t="s">
        <v>101</v>
      </c>
      <c r="B156" s="13">
        <v>303</v>
      </c>
      <c r="C156" s="31" t="s">
        <v>137</v>
      </c>
      <c r="D156" s="31" t="s">
        <v>129</v>
      </c>
      <c r="E156" s="34" t="s">
        <v>65</v>
      </c>
      <c r="F156" s="13">
        <v>240</v>
      </c>
      <c r="G156" s="79">
        <f t="shared" si="14"/>
        <v>10</v>
      </c>
      <c r="H156" s="79">
        <f t="shared" si="15"/>
        <v>0</v>
      </c>
      <c r="I156" s="115">
        <f t="shared" si="13"/>
        <v>10000</v>
      </c>
      <c r="J156" s="116">
        <v>1000</v>
      </c>
      <c r="K156" s="116">
        <v>1000</v>
      </c>
      <c r="L156" s="61">
        <v>10000</v>
      </c>
      <c r="M156" s="61"/>
      <c r="N156" s="39"/>
      <c r="O156" s="44"/>
    </row>
    <row r="157" spans="1:15" s="2" customFormat="1" ht="21" customHeight="1">
      <c r="A157" s="92" t="s">
        <v>80</v>
      </c>
      <c r="B157" s="13">
        <v>303</v>
      </c>
      <c r="C157" s="31" t="s">
        <v>137</v>
      </c>
      <c r="D157" s="31" t="s">
        <v>129</v>
      </c>
      <c r="E157" s="34" t="s">
        <v>66</v>
      </c>
      <c r="F157" s="13"/>
      <c r="G157" s="79">
        <f t="shared" si="14"/>
        <v>63.3</v>
      </c>
      <c r="H157" s="79">
        <f t="shared" si="15"/>
        <v>0</v>
      </c>
      <c r="I157" s="115">
        <f t="shared" si="13"/>
        <v>63251</v>
      </c>
      <c r="J157" s="116">
        <f aca="true" t="shared" si="32" ref="J157:M161">J158</f>
        <v>1000</v>
      </c>
      <c r="K157" s="116">
        <f t="shared" si="32"/>
        <v>1000</v>
      </c>
      <c r="L157" s="61">
        <f t="shared" si="32"/>
        <v>63251</v>
      </c>
      <c r="M157" s="61">
        <f t="shared" si="32"/>
        <v>0</v>
      </c>
      <c r="N157" s="39"/>
      <c r="O157" s="44"/>
    </row>
    <row r="158" spans="1:15" s="2" customFormat="1" ht="43.5" customHeight="1">
      <c r="A158" s="92" t="s">
        <v>109</v>
      </c>
      <c r="B158" s="13">
        <v>303</v>
      </c>
      <c r="C158" s="31" t="s">
        <v>137</v>
      </c>
      <c r="D158" s="31" t="s">
        <v>129</v>
      </c>
      <c r="E158" s="34" t="s">
        <v>66</v>
      </c>
      <c r="F158" s="13">
        <v>200</v>
      </c>
      <c r="G158" s="79">
        <f t="shared" si="14"/>
        <v>63.3</v>
      </c>
      <c r="H158" s="79">
        <f t="shared" si="15"/>
        <v>0</v>
      </c>
      <c r="I158" s="115">
        <f t="shared" si="13"/>
        <v>63251</v>
      </c>
      <c r="J158" s="116">
        <f t="shared" si="32"/>
        <v>1000</v>
      </c>
      <c r="K158" s="116">
        <f t="shared" si="32"/>
        <v>1000</v>
      </c>
      <c r="L158" s="61">
        <f t="shared" si="32"/>
        <v>63251</v>
      </c>
      <c r="M158" s="61">
        <f t="shared" si="32"/>
        <v>0</v>
      </c>
      <c r="N158" s="39"/>
      <c r="O158" s="44"/>
    </row>
    <row r="159" spans="1:16" s="2" customFormat="1" ht="36" customHeight="1">
      <c r="A159" s="51" t="s">
        <v>101</v>
      </c>
      <c r="B159" s="13">
        <v>303</v>
      </c>
      <c r="C159" s="31" t="s">
        <v>137</v>
      </c>
      <c r="D159" s="31" t="s">
        <v>129</v>
      </c>
      <c r="E159" s="34" t="s">
        <v>66</v>
      </c>
      <c r="F159" s="13">
        <v>240</v>
      </c>
      <c r="G159" s="79">
        <f t="shared" si="14"/>
        <v>63.3</v>
      </c>
      <c r="H159" s="79">
        <f t="shared" si="15"/>
        <v>0</v>
      </c>
      <c r="I159" s="115">
        <f t="shared" si="13"/>
        <v>63251</v>
      </c>
      <c r="J159" s="116">
        <v>1000</v>
      </c>
      <c r="K159" s="116">
        <v>1000</v>
      </c>
      <c r="L159" s="61">
        <v>63251</v>
      </c>
      <c r="M159" s="61"/>
      <c r="N159" s="39"/>
      <c r="O159" s="46"/>
      <c r="P159" s="3"/>
    </row>
    <row r="160" spans="1:15" s="2" customFormat="1" ht="21" customHeight="1" hidden="1">
      <c r="A160" s="92" t="s">
        <v>183</v>
      </c>
      <c r="B160" s="13">
        <v>303</v>
      </c>
      <c r="C160" s="31" t="s">
        <v>137</v>
      </c>
      <c r="D160" s="31" t="s">
        <v>129</v>
      </c>
      <c r="E160" s="34" t="s">
        <v>182</v>
      </c>
      <c r="F160" s="13"/>
      <c r="G160" s="79">
        <f aca="true" t="shared" si="33" ref="G160:H162">+ROUND(L160/1000,1)</f>
        <v>0</v>
      </c>
      <c r="H160" s="79">
        <f t="shared" si="33"/>
        <v>0</v>
      </c>
      <c r="I160" s="115">
        <f aca="true" t="shared" si="34" ref="I160:I165">L160+M160</f>
        <v>0</v>
      </c>
      <c r="J160" s="116">
        <f t="shared" si="32"/>
        <v>0</v>
      </c>
      <c r="K160" s="116">
        <f t="shared" si="32"/>
        <v>0</v>
      </c>
      <c r="L160" s="61">
        <f t="shared" si="32"/>
        <v>0</v>
      </c>
      <c r="M160" s="61">
        <f t="shared" si="32"/>
        <v>0</v>
      </c>
      <c r="N160" s="39"/>
      <c r="O160" s="44"/>
    </row>
    <row r="161" spans="1:15" s="2" customFormat="1" ht="43.5" customHeight="1" hidden="1">
      <c r="A161" s="92" t="s">
        <v>109</v>
      </c>
      <c r="B161" s="13">
        <v>303</v>
      </c>
      <c r="C161" s="31" t="s">
        <v>137</v>
      </c>
      <c r="D161" s="31" t="s">
        <v>129</v>
      </c>
      <c r="E161" s="34" t="s">
        <v>182</v>
      </c>
      <c r="F161" s="13">
        <v>200</v>
      </c>
      <c r="G161" s="79">
        <f t="shared" si="33"/>
        <v>0</v>
      </c>
      <c r="H161" s="79">
        <f t="shared" si="33"/>
        <v>0</v>
      </c>
      <c r="I161" s="115">
        <f t="shared" si="34"/>
        <v>0</v>
      </c>
      <c r="J161" s="116">
        <f t="shared" si="32"/>
        <v>0</v>
      </c>
      <c r="K161" s="116">
        <f t="shared" si="32"/>
        <v>0</v>
      </c>
      <c r="L161" s="61">
        <f t="shared" si="32"/>
        <v>0</v>
      </c>
      <c r="M161" s="61">
        <f t="shared" si="32"/>
        <v>0</v>
      </c>
      <c r="N161" s="39"/>
      <c r="O161" s="44"/>
    </row>
    <row r="162" spans="1:16" s="2" customFormat="1" ht="36" customHeight="1" hidden="1">
      <c r="A162" s="51" t="s">
        <v>101</v>
      </c>
      <c r="B162" s="13">
        <v>303</v>
      </c>
      <c r="C162" s="31" t="s">
        <v>137</v>
      </c>
      <c r="D162" s="31" t="s">
        <v>129</v>
      </c>
      <c r="E162" s="34" t="s">
        <v>182</v>
      </c>
      <c r="F162" s="13">
        <v>240</v>
      </c>
      <c r="G162" s="79">
        <f t="shared" si="33"/>
        <v>0</v>
      </c>
      <c r="H162" s="79">
        <f t="shared" si="33"/>
        <v>0</v>
      </c>
      <c r="I162" s="115">
        <f t="shared" si="34"/>
        <v>0</v>
      </c>
      <c r="J162" s="116">
        <v>0</v>
      </c>
      <c r="K162" s="116">
        <v>0</v>
      </c>
      <c r="L162" s="61">
        <f>100000-100000</f>
        <v>0</v>
      </c>
      <c r="M162" s="61"/>
      <c r="N162" s="39"/>
      <c r="O162" s="46"/>
      <c r="P162" s="3"/>
    </row>
    <row r="163" spans="1:16" s="2" customFormat="1" ht="33.75" customHeight="1" hidden="1">
      <c r="A163" s="51" t="s">
        <v>189</v>
      </c>
      <c r="B163" s="13">
        <v>303</v>
      </c>
      <c r="C163" s="31" t="s">
        <v>137</v>
      </c>
      <c r="D163" s="31" t="s">
        <v>129</v>
      </c>
      <c r="E163" s="31" t="s">
        <v>190</v>
      </c>
      <c r="F163" s="13"/>
      <c r="G163" s="79">
        <f aca="true" t="shared" si="35" ref="G163:H165">+ROUND(L163/1000,1)</f>
        <v>0</v>
      </c>
      <c r="H163" s="79">
        <f t="shared" si="35"/>
        <v>0</v>
      </c>
      <c r="I163" s="115">
        <f t="shared" si="34"/>
        <v>0</v>
      </c>
      <c r="J163" s="116">
        <v>0</v>
      </c>
      <c r="K163" s="116">
        <v>0</v>
      </c>
      <c r="L163" s="61">
        <f>L164</f>
        <v>0</v>
      </c>
      <c r="M163" s="61">
        <f>M164</f>
        <v>0</v>
      </c>
      <c r="N163" s="39"/>
      <c r="O163" s="46"/>
      <c r="P163" s="3"/>
    </row>
    <row r="164" spans="1:16" s="2" customFormat="1" ht="33.75" customHeight="1" hidden="1">
      <c r="A164" s="51" t="s">
        <v>109</v>
      </c>
      <c r="B164" s="13">
        <v>303</v>
      </c>
      <c r="C164" s="31" t="s">
        <v>137</v>
      </c>
      <c r="D164" s="31" t="s">
        <v>129</v>
      </c>
      <c r="E164" s="31" t="s">
        <v>190</v>
      </c>
      <c r="F164" s="13">
        <v>200</v>
      </c>
      <c r="G164" s="79">
        <f t="shared" si="35"/>
        <v>0</v>
      </c>
      <c r="H164" s="79">
        <f t="shared" si="35"/>
        <v>0</v>
      </c>
      <c r="I164" s="115">
        <f t="shared" si="34"/>
        <v>0</v>
      </c>
      <c r="J164" s="116">
        <v>0</v>
      </c>
      <c r="K164" s="116">
        <v>0</v>
      </c>
      <c r="L164" s="61">
        <f>L165</f>
        <v>0</v>
      </c>
      <c r="M164" s="61">
        <f>M165</f>
        <v>0</v>
      </c>
      <c r="N164" s="39"/>
      <c r="O164" s="46"/>
      <c r="P164" s="3"/>
    </row>
    <row r="165" spans="1:16" s="2" customFormat="1" ht="33.75" customHeight="1" hidden="1">
      <c r="A165" s="51" t="s">
        <v>101</v>
      </c>
      <c r="B165" s="13">
        <v>303</v>
      </c>
      <c r="C165" s="31" t="s">
        <v>137</v>
      </c>
      <c r="D165" s="31" t="s">
        <v>129</v>
      </c>
      <c r="E165" s="31" t="s">
        <v>190</v>
      </c>
      <c r="F165" s="13">
        <v>240</v>
      </c>
      <c r="G165" s="79">
        <f t="shared" si="35"/>
        <v>0</v>
      </c>
      <c r="H165" s="79">
        <f t="shared" si="35"/>
        <v>0</v>
      </c>
      <c r="I165" s="115">
        <f t="shared" si="34"/>
        <v>0</v>
      </c>
      <c r="J165" s="116">
        <v>0</v>
      </c>
      <c r="K165" s="116">
        <v>0</v>
      </c>
      <c r="L165" s="61">
        <f>95900-95900</f>
        <v>0</v>
      </c>
      <c r="M165" s="61"/>
      <c r="N165" s="39"/>
      <c r="O165" s="46"/>
      <c r="P165" s="3"/>
    </row>
    <row r="166" spans="1:16" s="2" customFormat="1" ht="56.25" customHeight="1">
      <c r="A166" s="51" t="s">
        <v>212</v>
      </c>
      <c r="B166" s="13">
        <v>303</v>
      </c>
      <c r="C166" s="31" t="s">
        <v>137</v>
      </c>
      <c r="D166" s="31" t="s">
        <v>129</v>
      </c>
      <c r="E166" s="31" t="s">
        <v>213</v>
      </c>
      <c r="F166" s="13"/>
      <c r="G166" s="79">
        <f t="shared" si="14"/>
        <v>1855.7</v>
      </c>
      <c r="H166" s="79">
        <f t="shared" si="15"/>
        <v>0</v>
      </c>
      <c r="I166" s="115">
        <f t="shared" si="13"/>
        <v>1855720</v>
      </c>
      <c r="J166" s="116">
        <f aca="true" t="shared" si="36" ref="J166:M168">J167</f>
        <v>0</v>
      </c>
      <c r="K166" s="116">
        <f t="shared" si="36"/>
        <v>0</v>
      </c>
      <c r="L166" s="61">
        <f t="shared" si="36"/>
        <v>1855720</v>
      </c>
      <c r="M166" s="61">
        <f t="shared" si="36"/>
        <v>0</v>
      </c>
      <c r="N166" s="39"/>
      <c r="O166" s="46"/>
      <c r="P166" s="3"/>
    </row>
    <row r="167" spans="1:16" s="2" customFormat="1" ht="21" customHeight="1">
      <c r="A167" s="51" t="s">
        <v>214</v>
      </c>
      <c r="B167" s="13">
        <v>303</v>
      </c>
      <c r="C167" s="31" t="s">
        <v>137</v>
      </c>
      <c r="D167" s="31" t="s">
        <v>129</v>
      </c>
      <c r="E167" s="31" t="s">
        <v>215</v>
      </c>
      <c r="F167" s="13"/>
      <c r="G167" s="79">
        <f t="shared" si="14"/>
        <v>1855.7</v>
      </c>
      <c r="H167" s="79">
        <f t="shared" si="15"/>
        <v>0</v>
      </c>
      <c r="I167" s="115">
        <f t="shared" si="13"/>
        <v>1855720</v>
      </c>
      <c r="J167" s="116">
        <f t="shared" si="36"/>
        <v>0</v>
      </c>
      <c r="K167" s="116">
        <f t="shared" si="36"/>
        <v>0</v>
      </c>
      <c r="L167" s="61">
        <f t="shared" si="36"/>
        <v>1855720</v>
      </c>
      <c r="M167" s="61">
        <f t="shared" si="36"/>
        <v>0</v>
      </c>
      <c r="N167" s="39"/>
      <c r="O167" s="46"/>
      <c r="P167" s="3"/>
    </row>
    <row r="168" spans="1:16" s="2" customFormat="1" ht="39" customHeight="1">
      <c r="A168" s="92" t="s">
        <v>109</v>
      </c>
      <c r="B168" s="13">
        <v>303</v>
      </c>
      <c r="C168" s="31" t="s">
        <v>137</v>
      </c>
      <c r="D168" s="31" t="s">
        <v>129</v>
      </c>
      <c r="E168" s="31" t="s">
        <v>215</v>
      </c>
      <c r="F168" s="13">
        <v>200</v>
      </c>
      <c r="G168" s="79">
        <f t="shared" si="14"/>
        <v>1855.7</v>
      </c>
      <c r="H168" s="79">
        <f t="shared" si="15"/>
        <v>0</v>
      </c>
      <c r="I168" s="115">
        <f aca="true" t="shared" si="37" ref="I168:I209">L168+M168</f>
        <v>1855720</v>
      </c>
      <c r="J168" s="116">
        <f t="shared" si="36"/>
        <v>0</v>
      </c>
      <c r="K168" s="116">
        <f t="shared" si="36"/>
        <v>0</v>
      </c>
      <c r="L168" s="61">
        <f t="shared" si="36"/>
        <v>1855720</v>
      </c>
      <c r="M168" s="61">
        <f t="shared" si="36"/>
        <v>0</v>
      </c>
      <c r="N168" s="39"/>
      <c r="O168" s="46"/>
      <c r="P168" s="3"/>
    </row>
    <row r="169" spans="1:16" s="2" customFormat="1" ht="33.75" customHeight="1">
      <c r="A169" s="51" t="s">
        <v>101</v>
      </c>
      <c r="B169" s="13">
        <v>303</v>
      </c>
      <c r="C169" s="31" t="s">
        <v>137</v>
      </c>
      <c r="D169" s="31" t="s">
        <v>129</v>
      </c>
      <c r="E169" s="31" t="s">
        <v>215</v>
      </c>
      <c r="F169" s="13">
        <v>240</v>
      </c>
      <c r="G169" s="79">
        <f aca="true" t="shared" si="38" ref="G169:G210">+ROUND(L169/1000,1)</f>
        <v>1855.7</v>
      </c>
      <c r="H169" s="79">
        <f aca="true" t="shared" si="39" ref="H169:H210">+ROUND(M169/1000,1)</f>
        <v>0</v>
      </c>
      <c r="I169" s="115">
        <f t="shared" si="37"/>
        <v>1855720</v>
      </c>
      <c r="J169" s="116">
        <v>0</v>
      </c>
      <c r="K169" s="116">
        <v>0</v>
      </c>
      <c r="L169" s="61">
        <v>1855720</v>
      </c>
      <c r="M169" s="61"/>
      <c r="N169" s="39"/>
      <c r="O169" s="46"/>
      <c r="P169" s="3"/>
    </row>
    <row r="170" spans="1:15" s="2" customFormat="1" ht="20.25" customHeight="1">
      <c r="A170" s="91" t="s">
        <v>117</v>
      </c>
      <c r="B170" s="15">
        <v>303</v>
      </c>
      <c r="C170" s="33" t="s">
        <v>137</v>
      </c>
      <c r="D170" s="33" t="s">
        <v>137</v>
      </c>
      <c r="E170" s="33"/>
      <c r="F170" s="15"/>
      <c r="G170" s="79">
        <f t="shared" si="38"/>
        <v>5273.6</v>
      </c>
      <c r="H170" s="79">
        <f t="shared" si="39"/>
        <v>100</v>
      </c>
      <c r="I170" s="114">
        <f>I171</f>
        <v>5373646</v>
      </c>
      <c r="J170" s="114">
        <f>J171</f>
        <v>5261761</v>
      </c>
      <c r="K170" s="114">
        <f>K171</f>
        <v>5472151</v>
      </c>
      <c r="L170" s="60">
        <f>L171</f>
        <v>5273646</v>
      </c>
      <c r="M170" s="60">
        <f>M171</f>
        <v>100000</v>
      </c>
      <c r="N170" s="39"/>
      <c r="O170" s="1"/>
    </row>
    <row r="171" spans="1:15" s="2" customFormat="1" ht="39" customHeight="1">
      <c r="A171" s="92" t="s">
        <v>89</v>
      </c>
      <c r="B171" s="13">
        <v>303</v>
      </c>
      <c r="C171" s="31" t="s">
        <v>137</v>
      </c>
      <c r="D171" s="31" t="s">
        <v>137</v>
      </c>
      <c r="E171" s="34" t="s">
        <v>103</v>
      </c>
      <c r="F171" s="13"/>
      <c r="G171" s="79">
        <f t="shared" si="38"/>
        <v>5273.6</v>
      </c>
      <c r="H171" s="79">
        <f t="shared" si="39"/>
        <v>100</v>
      </c>
      <c r="I171" s="115">
        <f t="shared" si="37"/>
        <v>5373646</v>
      </c>
      <c r="J171" s="116">
        <f>J172+J179</f>
        <v>5261761</v>
      </c>
      <c r="K171" s="116">
        <f>K172+K179</f>
        <v>5472151</v>
      </c>
      <c r="L171" s="61">
        <f>L172+L179</f>
        <v>5273646</v>
      </c>
      <c r="M171" s="61">
        <f>M172+M179</f>
        <v>100000</v>
      </c>
      <c r="N171" s="39"/>
      <c r="O171" s="44"/>
    </row>
    <row r="172" spans="1:15" s="3" customFormat="1" ht="41.25" customHeight="1">
      <c r="A172" s="92" t="s">
        <v>90</v>
      </c>
      <c r="B172" s="13">
        <v>303</v>
      </c>
      <c r="C172" s="31" t="s">
        <v>137</v>
      </c>
      <c r="D172" s="31" t="s">
        <v>137</v>
      </c>
      <c r="E172" s="34" t="s">
        <v>94</v>
      </c>
      <c r="F172" s="13"/>
      <c r="G172" s="79">
        <f t="shared" si="38"/>
        <v>3561.2</v>
      </c>
      <c r="H172" s="79">
        <f t="shared" si="39"/>
        <v>100</v>
      </c>
      <c r="I172" s="115">
        <f t="shared" si="37"/>
        <v>3661246</v>
      </c>
      <c r="J172" s="116">
        <f>J173+J175+J177</f>
        <v>3549361</v>
      </c>
      <c r="K172" s="116">
        <f>K173+K175+K177</f>
        <v>3759751</v>
      </c>
      <c r="L172" s="61">
        <f>L173+L175+L177</f>
        <v>3561246</v>
      </c>
      <c r="M172" s="61">
        <f>M173+M175+M177</f>
        <v>100000</v>
      </c>
      <c r="N172" s="48"/>
      <c r="O172" s="46"/>
    </row>
    <row r="173" spans="1:15" s="3" customFormat="1" ht="75.75" customHeight="1">
      <c r="A173" s="51" t="s">
        <v>95</v>
      </c>
      <c r="B173" s="13">
        <v>303</v>
      </c>
      <c r="C173" s="31" t="s">
        <v>137</v>
      </c>
      <c r="D173" s="31" t="s">
        <v>137</v>
      </c>
      <c r="E173" s="34" t="s">
        <v>94</v>
      </c>
      <c r="F173" s="13">
        <v>100</v>
      </c>
      <c r="G173" s="79">
        <f t="shared" si="38"/>
        <v>2939.2</v>
      </c>
      <c r="H173" s="79">
        <f t="shared" si="39"/>
        <v>0</v>
      </c>
      <c r="I173" s="115">
        <f t="shared" si="37"/>
        <v>2939246</v>
      </c>
      <c r="J173" s="116">
        <f>J174</f>
        <v>3065801</v>
      </c>
      <c r="K173" s="116">
        <f>K174</f>
        <v>3256889</v>
      </c>
      <c r="L173" s="61">
        <f>L174</f>
        <v>2939246</v>
      </c>
      <c r="M173" s="61">
        <f>M174</f>
        <v>0</v>
      </c>
      <c r="N173" s="48"/>
      <c r="O173" s="46"/>
    </row>
    <row r="174" spans="1:16" s="2" customFormat="1" ht="24.75" customHeight="1">
      <c r="A174" s="92" t="s">
        <v>114</v>
      </c>
      <c r="B174" s="13">
        <v>303</v>
      </c>
      <c r="C174" s="31" t="s">
        <v>137</v>
      </c>
      <c r="D174" s="31" t="s">
        <v>137</v>
      </c>
      <c r="E174" s="34" t="s">
        <v>94</v>
      </c>
      <c r="F174" s="13">
        <v>110</v>
      </c>
      <c r="G174" s="79">
        <f t="shared" si="38"/>
        <v>2939.2</v>
      </c>
      <c r="H174" s="79">
        <f t="shared" si="39"/>
        <v>0</v>
      </c>
      <c r="I174" s="115">
        <f t="shared" si="37"/>
        <v>2939246</v>
      </c>
      <c r="J174" s="116">
        <v>3065801</v>
      </c>
      <c r="K174" s="116">
        <v>3256889</v>
      </c>
      <c r="L174" s="61">
        <v>2939246</v>
      </c>
      <c r="M174" s="61"/>
      <c r="N174" s="39"/>
      <c r="O174" s="46"/>
      <c r="P174" s="3"/>
    </row>
    <row r="175" spans="1:16" s="2" customFormat="1" ht="37.5" customHeight="1">
      <c r="A175" s="92" t="s">
        <v>109</v>
      </c>
      <c r="B175" s="13">
        <v>303</v>
      </c>
      <c r="C175" s="31" t="s">
        <v>137</v>
      </c>
      <c r="D175" s="31" t="s">
        <v>137</v>
      </c>
      <c r="E175" s="34" t="s">
        <v>94</v>
      </c>
      <c r="F175" s="13">
        <v>200</v>
      </c>
      <c r="G175" s="79">
        <f t="shared" si="38"/>
        <v>622</v>
      </c>
      <c r="H175" s="79">
        <f t="shared" si="39"/>
        <v>100</v>
      </c>
      <c r="I175" s="115">
        <f t="shared" si="37"/>
        <v>722000</v>
      </c>
      <c r="J175" s="116">
        <f>J176</f>
        <v>483560</v>
      </c>
      <c r="K175" s="116">
        <f>K176</f>
        <v>502862</v>
      </c>
      <c r="L175" s="61">
        <f>L176</f>
        <v>622000</v>
      </c>
      <c r="M175" s="61">
        <f>M176</f>
        <v>100000</v>
      </c>
      <c r="N175" s="39"/>
      <c r="O175" s="46"/>
      <c r="P175" s="3"/>
    </row>
    <row r="176" spans="1:16" s="2" customFormat="1" ht="42" customHeight="1">
      <c r="A176" s="51" t="s">
        <v>100</v>
      </c>
      <c r="B176" s="13">
        <v>303</v>
      </c>
      <c r="C176" s="31" t="s">
        <v>137</v>
      </c>
      <c r="D176" s="31" t="s">
        <v>137</v>
      </c>
      <c r="E176" s="34" t="s">
        <v>94</v>
      </c>
      <c r="F176" s="13">
        <v>240</v>
      </c>
      <c r="G176" s="79">
        <f t="shared" si="38"/>
        <v>622</v>
      </c>
      <c r="H176" s="79">
        <f t="shared" si="39"/>
        <v>100</v>
      </c>
      <c r="I176" s="115">
        <f t="shared" si="37"/>
        <v>722000</v>
      </c>
      <c r="J176" s="116">
        <v>483560</v>
      </c>
      <c r="K176" s="116">
        <v>502862</v>
      </c>
      <c r="L176" s="61">
        <v>622000</v>
      </c>
      <c r="M176" s="61">
        <v>100000</v>
      </c>
      <c r="N176" s="39"/>
      <c r="O176" s="46"/>
      <c r="P176" s="3"/>
    </row>
    <row r="177" spans="1:16" s="2" customFormat="1" ht="18">
      <c r="A177" s="51" t="s">
        <v>98</v>
      </c>
      <c r="B177" s="13">
        <v>303</v>
      </c>
      <c r="C177" s="31" t="s">
        <v>137</v>
      </c>
      <c r="D177" s="31" t="s">
        <v>137</v>
      </c>
      <c r="E177" s="34" t="s">
        <v>94</v>
      </c>
      <c r="F177" s="13">
        <v>800</v>
      </c>
      <c r="G177" s="79">
        <f t="shared" si="38"/>
        <v>0</v>
      </c>
      <c r="H177" s="79">
        <f t="shared" si="39"/>
        <v>0</v>
      </c>
      <c r="I177" s="115">
        <f t="shared" si="37"/>
        <v>0</v>
      </c>
      <c r="J177" s="116">
        <v>0</v>
      </c>
      <c r="K177" s="116">
        <v>0</v>
      </c>
      <c r="L177" s="61">
        <f>L178</f>
        <v>0</v>
      </c>
      <c r="M177" s="61">
        <f>M178</f>
        <v>0</v>
      </c>
      <c r="N177" s="39"/>
      <c r="O177" s="46"/>
      <c r="P177" s="3"/>
    </row>
    <row r="178" spans="1:16" s="2" customFormat="1" ht="18">
      <c r="A178" s="51" t="s">
        <v>99</v>
      </c>
      <c r="B178" s="13">
        <v>303</v>
      </c>
      <c r="C178" s="31" t="s">
        <v>137</v>
      </c>
      <c r="D178" s="31" t="s">
        <v>137</v>
      </c>
      <c r="E178" s="34" t="s">
        <v>94</v>
      </c>
      <c r="F178" s="13">
        <v>850</v>
      </c>
      <c r="G178" s="79">
        <f t="shared" si="38"/>
        <v>0</v>
      </c>
      <c r="H178" s="79">
        <f t="shared" si="39"/>
        <v>0</v>
      </c>
      <c r="I178" s="115">
        <f t="shared" si="37"/>
        <v>0</v>
      </c>
      <c r="J178" s="116">
        <v>0</v>
      </c>
      <c r="K178" s="116">
        <v>0</v>
      </c>
      <c r="L178" s="61">
        <v>0</v>
      </c>
      <c r="M178" s="61"/>
      <c r="N178" s="39"/>
      <c r="O178" s="46"/>
      <c r="P178" s="3"/>
    </row>
    <row r="179" spans="1:16" s="2" customFormat="1" ht="73.5" customHeight="1">
      <c r="A179" s="84" t="s">
        <v>120</v>
      </c>
      <c r="B179" s="13">
        <v>303</v>
      </c>
      <c r="C179" s="31" t="s">
        <v>137</v>
      </c>
      <c r="D179" s="31" t="s">
        <v>137</v>
      </c>
      <c r="E179" s="34" t="s">
        <v>87</v>
      </c>
      <c r="F179" s="13"/>
      <c r="G179" s="79">
        <f t="shared" si="38"/>
        <v>1712.4</v>
      </c>
      <c r="H179" s="79">
        <f t="shared" si="39"/>
        <v>0</v>
      </c>
      <c r="I179" s="115">
        <f t="shared" si="37"/>
        <v>1712400</v>
      </c>
      <c r="J179" s="116">
        <f aca="true" t="shared" si="40" ref="J179:M180">J180</f>
        <v>1712400</v>
      </c>
      <c r="K179" s="116">
        <f t="shared" si="40"/>
        <v>1712400</v>
      </c>
      <c r="L179" s="61">
        <f t="shared" si="40"/>
        <v>1712400</v>
      </c>
      <c r="M179" s="61">
        <f t="shared" si="40"/>
        <v>0</v>
      </c>
      <c r="N179" s="39"/>
      <c r="O179" s="46"/>
      <c r="P179" s="3"/>
    </row>
    <row r="180" spans="1:16" s="2" customFormat="1" ht="72" customHeight="1">
      <c r="A180" s="51" t="s">
        <v>95</v>
      </c>
      <c r="B180" s="13">
        <v>303</v>
      </c>
      <c r="C180" s="31" t="s">
        <v>137</v>
      </c>
      <c r="D180" s="31" t="s">
        <v>137</v>
      </c>
      <c r="E180" s="34" t="s">
        <v>87</v>
      </c>
      <c r="F180" s="13">
        <v>100</v>
      </c>
      <c r="G180" s="79">
        <f t="shared" si="38"/>
        <v>1712.4</v>
      </c>
      <c r="H180" s="79">
        <f t="shared" si="39"/>
        <v>0</v>
      </c>
      <c r="I180" s="115">
        <f t="shared" si="37"/>
        <v>1712400</v>
      </c>
      <c r="J180" s="116">
        <f t="shared" si="40"/>
        <v>1712400</v>
      </c>
      <c r="K180" s="116">
        <f t="shared" si="40"/>
        <v>1712400</v>
      </c>
      <c r="L180" s="61">
        <f t="shared" si="40"/>
        <v>1712400</v>
      </c>
      <c r="M180" s="61">
        <f t="shared" si="40"/>
        <v>0</v>
      </c>
      <c r="N180" s="39"/>
      <c r="O180" s="46"/>
      <c r="P180" s="3"/>
    </row>
    <row r="181" spans="1:16" s="2" customFormat="1" ht="21.75" customHeight="1">
      <c r="A181" s="92" t="s">
        <v>114</v>
      </c>
      <c r="B181" s="13">
        <v>303</v>
      </c>
      <c r="C181" s="31" t="s">
        <v>137</v>
      </c>
      <c r="D181" s="31" t="s">
        <v>137</v>
      </c>
      <c r="E181" s="34" t="s">
        <v>87</v>
      </c>
      <c r="F181" s="13">
        <v>110</v>
      </c>
      <c r="G181" s="79">
        <f t="shared" si="38"/>
        <v>1712.4</v>
      </c>
      <c r="H181" s="79">
        <f t="shared" si="39"/>
        <v>0</v>
      </c>
      <c r="I181" s="115">
        <f t="shared" si="37"/>
        <v>1712400</v>
      </c>
      <c r="J181" s="116">
        <v>1712400</v>
      </c>
      <c r="K181" s="116">
        <v>1712400</v>
      </c>
      <c r="L181" s="61">
        <v>1712400</v>
      </c>
      <c r="M181" s="61"/>
      <c r="N181" s="39"/>
      <c r="O181" s="46"/>
      <c r="P181" s="3"/>
    </row>
    <row r="182" spans="1:16" s="71" customFormat="1" ht="21.75" customHeight="1">
      <c r="A182" s="66" t="s">
        <v>157</v>
      </c>
      <c r="B182" s="15">
        <v>303</v>
      </c>
      <c r="C182" s="33" t="s">
        <v>131</v>
      </c>
      <c r="D182" s="33" t="s">
        <v>127</v>
      </c>
      <c r="E182" s="35"/>
      <c r="F182" s="15"/>
      <c r="G182" s="79">
        <f t="shared" si="38"/>
        <v>86.7</v>
      </c>
      <c r="H182" s="79">
        <f t="shared" si="39"/>
        <v>0</v>
      </c>
      <c r="I182" s="114">
        <f aca="true" t="shared" si="41" ref="I182:M186">I183</f>
        <v>86700</v>
      </c>
      <c r="J182" s="114">
        <f t="shared" si="41"/>
        <v>86700</v>
      </c>
      <c r="K182" s="114">
        <f t="shared" si="41"/>
        <v>86700</v>
      </c>
      <c r="L182" s="60">
        <f t="shared" si="41"/>
        <v>86700</v>
      </c>
      <c r="M182" s="60">
        <f t="shared" si="41"/>
        <v>0</v>
      </c>
      <c r="N182" s="69"/>
      <c r="O182" s="103"/>
      <c r="P182" s="104"/>
    </row>
    <row r="183" spans="1:16" s="71" customFormat="1" ht="21.75" customHeight="1">
      <c r="A183" s="66" t="s">
        <v>158</v>
      </c>
      <c r="B183" s="15">
        <v>303</v>
      </c>
      <c r="C183" s="33" t="s">
        <v>131</v>
      </c>
      <c r="D183" s="33" t="s">
        <v>137</v>
      </c>
      <c r="E183" s="35"/>
      <c r="F183" s="15"/>
      <c r="G183" s="79">
        <f t="shared" si="38"/>
        <v>86.7</v>
      </c>
      <c r="H183" s="79">
        <f t="shared" si="39"/>
        <v>0</v>
      </c>
      <c r="I183" s="114">
        <f t="shared" si="41"/>
        <v>86700</v>
      </c>
      <c r="J183" s="114">
        <f t="shared" si="41"/>
        <v>86700</v>
      </c>
      <c r="K183" s="114">
        <f t="shared" si="41"/>
        <v>86700</v>
      </c>
      <c r="L183" s="60">
        <f t="shared" si="41"/>
        <v>86700</v>
      </c>
      <c r="M183" s="60">
        <f t="shared" si="41"/>
        <v>0</v>
      </c>
      <c r="N183" s="69"/>
      <c r="O183" s="103"/>
      <c r="P183" s="104"/>
    </row>
    <row r="184" spans="1:16" s="2" customFormat="1" ht="35.25" customHeight="1">
      <c r="A184" s="52" t="s">
        <v>159</v>
      </c>
      <c r="B184" s="13">
        <v>303</v>
      </c>
      <c r="C184" s="31" t="s">
        <v>131</v>
      </c>
      <c r="D184" s="31" t="s">
        <v>137</v>
      </c>
      <c r="E184" s="34" t="s">
        <v>160</v>
      </c>
      <c r="F184" s="13"/>
      <c r="G184" s="79">
        <f t="shared" si="38"/>
        <v>86.7</v>
      </c>
      <c r="H184" s="79">
        <f t="shared" si="39"/>
        <v>0</v>
      </c>
      <c r="I184" s="115">
        <f t="shared" si="37"/>
        <v>86700</v>
      </c>
      <c r="J184" s="116">
        <f t="shared" si="41"/>
        <v>86700</v>
      </c>
      <c r="K184" s="116">
        <f t="shared" si="41"/>
        <v>86700</v>
      </c>
      <c r="L184" s="61">
        <f t="shared" si="41"/>
        <v>86700</v>
      </c>
      <c r="M184" s="61">
        <f t="shared" si="41"/>
        <v>0</v>
      </c>
      <c r="N184" s="39"/>
      <c r="O184" s="46"/>
      <c r="P184" s="3"/>
    </row>
    <row r="185" spans="1:16" s="2" customFormat="1" ht="21.75" customHeight="1">
      <c r="A185" s="52" t="s">
        <v>155</v>
      </c>
      <c r="B185" s="13">
        <v>303</v>
      </c>
      <c r="C185" s="31" t="s">
        <v>131</v>
      </c>
      <c r="D185" s="31" t="s">
        <v>137</v>
      </c>
      <c r="E185" s="34" t="s">
        <v>156</v>
      </c>
      <c r="F185" s="13"/>
      <c r="G185" s="79">
        <f t="shared" si="38"/>
        <v>86.7</v>
      </c>
      <c r="H185" s="79">
        <f t="shared" si="39"/>
        <v>0</v>
      </c>
      <c r="I185" s="115">
        <f t="shared" si="37"/>
        <v>86700</v>
      </c>
      <c r="J185" s="116">
        <f t="shared" si="41"/>
        <v>86700</v>
      </c>
      <c r="K185" s="116">
        <f t="shared" si="41"/>
        <v>86700</v>
      </c>
      <c r="L185" s="61">
        <f t="shared" si="41"/>
        <v>86700</v>
      </c>
      <c r="M185" s="61">
        <f t="shared" si="41"/>
        <v>0</v>
      </c>
      <c r="N185" s="39"/>
      <c r="O185" s="46"/>
      <c r="P185" s="3"/>
    </row>
    <row r="186" spans="1:16" s="2" customFormat="1" ht="43.5" customHeight="1">
      <c r="A186" s="52" t="s">
        <v>109</v>
      </c>
      <c r="B186" s="13">
        <v>303</v>
      </c>
      <c r="C186" s="31" t="s">
        <v>131</v>
      </c>
      <c r="D186" s="31" t="s">
        <v>137</v>
      </c>
      <c r="E186" s="34" t="s">
        <v>156</v>
      </c>
      <c r="F186" s="13">
        <v>200</v>
      </c>
      <c r="G186" s="79">
        <f t="shared" si="38"/>
        <v>86.7</v>
      </c>
      <c r="H186" s="79">
        <f t="shared" si="39"/>
        <v>0</v>
      </c>
      <c r="I186" s="115">
        <f t="shared" si="37"/>
        <v>86700</v>
      </c>
      <c r="J186" s="116">
        <f t="shared" si="41"/>
        <v>86700</v>
      </c>
      <c r="K186" s="116">
        <f t="shared" si="41"/>
        <v>86700</v>
      </c>
      <c r="L186" s="61">
        <f t="shared" si="41"/>
        <v>86700</v>
      </c>
      <c r="M186" s="61">
        <f t="shared" si="41"/>
        <v>0</v>
      </c>
      <c r="N186" s="39"/>
      <c r="O186" s="46"/>
      <c r="P186" s="3"/>
    </row>
    <row r="187" spans="1:16" s="2" customFormat="1" ht="42.75" customHeight="1">
      <c r="A187" s="52" t="s">
        <v>92</v>
      </c>
      <c r="B187" s="13">
        <v>303</v>
      </c>
      <c r="C187" s="31" t="s">
        <v>131</v>
      </c>
      <c r="D187" s="31" t="s">
        <v>137</v>
      </c>
      <c r="E187" s="34" t="s">
        <v>156</v>
      </c>
      <c r="F187" s="13">
        <v>240</v>
      </c>
      <c r="G187" s="79">
        <f t="shared" si="38"/>
        <v>86.7</v>
      </c>
      <c r="H187" s="79">
        <f t="shared" si="39"/>
        <v>0</v>
      </c>
      <c r="I187" s="115">
        <f t="shared" si="37"/>
        <v>86700</v>
      </c>
      <c r="J187" s="116">
        <v>86700</v>
      </c>
      <c r="K187" s="116">
        <v>86700</v>
      </c>
      <c r="L187" s="61">
        <v>86700</v>
      </c>
      <c r="M187" s="61"/>
      <c r="N187" s="39"/>
      <c r="O187" s="46"/>
      <c r="P187" s="3"/>
    </row>
    <row r="188" spans="1:15" s="3" customFormat="1" ht="17.25">
      <c r="A188" s="91" t="s">
        <v>10</v>
      </c>
      <c r="B188" s="15">
        <v>303</v>
      </c>
      <c r="C188" s="33" t="s">
        <v>138</v>
      </c>
      <c r="D188" s="33" t="s">
        <v>127</v>
      </c>
      <c r="E188" s="35"/>
      <c r="F188" s="15"/>
      <c r="G188" s="79">
        <f t="shared" si="38"/>
        <v>5</v>
      </c>
      <c r="H188" s="79">
        <f t="shared" si="39"/>
        <v>0</v>
      </c>
      <c r="I188" s="114">
        <f>I189</f>
        <v>5000</v>
      </c>
      <c r="J188" s="114">
        <f>J189</f>
        <v>5000</v>
      </c>
      <c r="K188" s="114">
        <f>K189</f>
        <v>0</v>
      </c>
      <c r="L188" s="60">
        <f>L189</f>
        <v>5000</v>
      </c>
      <c r="M188" s="60">
        <f>M189</f>
        <v>0</v>
      </c>
      <c r="N188" s="48"/>
      <c r="O188" s="46"/>
    </row>
    <row r="189" spans="1:15" s="2" customFormat="1" ht="20.25" customHeight="1">
      <c r="A189" s="91" t="s">
        <v>79</v>
      </c>
      <c r="B189" s="15">
        <v>303</v>
      </c>
      <c r="C189" s="33" t="s">
        <v>138</v>
      </c>
      <c r="D189" s="33" t="s">
        <v>138</v>
      </c>
      <c r="E189" s="35"/>
      <c r="F189" s="15"/>
      <c r="G189" s="79">
        <f t="shared" si="38"/>
        <v>5</v>
      </c>
      <c r="H189" s="79">
        <f t="shared" si="39"/>
        <v>0</v>
      </c>
      <c r="I189" s="114">
        <f>I191</f>
        <v>5000</v>
      </c>
      <c r="J189" s="114">
        <f>J191</f>
        <v>5000</v>
      </c>
      <c r="K189" s="114">
        <f>K191</f>
        <v>0</v>
      </c>
      <c r="L189" s="60">
        <f>L191</f>
        <v>5000</v>
      </c>
      <c r="M189" s="60">
        <f>M191</f>
        <v>0</v>
      </c>
      <c r="N189" s="39"/>
      <c r="O189" s="44"/>
    </row>
    <row r="190" spans="1:15" s="2" customFormat="1" ht="37.5" customHeight="1">
      <c r="A190" s="92" t="s">
        <v>176</v>
      </c>
      <c r="B190" s="13">
        <v>302</v>
      </c>
      <c r="C190" s="31" t="s">
        <v>138</v>
      </c>
      <c r="D190" s="31" t="s">
        <v>138</v>
      </c>
      <c r="E190" s="34" t="s">
        <v>174</v>
      </c>
      <c r="F190" s="13"/>
      <c r="G190" s="79">
        <f t="shared" si="38"/>
        <v>5</v>
      </c>
      <c r="H190" s="79">
        <f t="shared" si="39"/>
        <v>0</v>
      </c>
      <c r="I190" s="115">
        <f t="shared" si="37"/>
        <v>5000</v>
      </c>
      <c r="J190" s="116">
        <f aca="true" t="shared" si="42" ref="J190:L191">J191</f>
        <v>5000</v>
      </c>
      <c r="K190" s="116">
        <f t="shared" si="42"/>
        <v>0</v>
      </c>
      <c r="L190" s="61">
        <f t="shared" si="42"/>
        <v>5000</v>
      </c>
      <c r="M190" s="61">
        <f aca="true" t="shared" si="43" ref="J190:M193">M191</f>
        <v>0</v>
      </c>
      <c r="N190" s="39"/>
      <c r="O190" s="44"/>
    </row>
    <row r="191" spans="1:15" s="2" customFormat="1" ht="41.25" customHeight="1">
      <c r="A191" s="92" t="s">
        <v>52</v>
      </c>
      <c r="B191" s="13">
        <v>303</v>
      </c>
      <c r="C191" s="31" t="s">
        <v>138</v>
      </c>
      <c r="D191" s="31" t="s">
        <v>138</v>
      </c>
      <c r="E191" s="34" t="s">
        <v>174</v>
      </c>
      <c r="F191" s="13"/>
      <c r="G191" s="79">
        <f t="shared" si="38"/>
        <v>5</v>
      </c>
      <c r="H191" s="79">
        <f t="shared" si="39"/>
        <v>0</v>
      </c>
      <c r="I191" s="115">
        <f t="shared" si="37"/>
        <v>5000</v>
      </c>
      <c r="J191" s="116">
        <f t="shared" si="42"/>
        <v>5000</v>
      </c>
      <c r="K191" s="116">
        <f t="shared" si="42"/>
        <v>0</v>
      </c>
      <c r="L191" s="61">
        <f t="shared" si="42"/>
        <v>5000</v>
      </c>
      <c r="M191" s="61">
        <f t="shared" si="43"/>
        <v>0</v>
      </c>
      <c r="N191" s="39"/>
      <c r="O191" s="44"/>
    </row>
    <row r="192" spans="1:15" s="2" customFormat="1" ht="18">
      <c r="A192" s="92" t="s">
        <v>177</v>
      </c>
      <c r="B192" s="13">
        <v>303</v>
      </c>
      <c r="C192" s="31" t="s">
        <v>138</v>
      </c>
      <c r="D192" s="31" t="s">
        <v>138</v>
      </c>
      <c r="E192" s="34" t="s">
        <v>175</v>
      </c>
      <c r="F192" s="13"/>
      <c r="G192" s="79">
        <f t="shared" si="38"/>
        <v>5</v>
      </c>
      <c r="H192" s="79">
        <f t="shared" si="39"/>
        <v>0</v>
      </c>
      <c r="I192" s="115">
        <f t="shared" si="37"/>
        <v>5000</v>
      </c>
      <c r="J192" s="116">
        <f t="shared" si="43"/>
        <v>5000</v>
      </c>
      <c r="K192" s="116">
        <f t="shared" si="43"/>
        <v>0</v>
      </c>
      <c r="L192" s="61">
        <f t="shared" si="43"/>
        <v>5000</v>
      </c>
      <c r="M192" s="61">
        <f t="shared" si="43"/>
        <v>0</v>
      </c>
      <c r="N192" s="39"/>
      <c r="O192" s="44"/>
    </row>
    <row r="193" spans="1:15" s="2" customFormat="1" ht="39" customHeight="1">
      <c r="A193" s="92" t="s">
        <v>109</v>
      </c>
      <c r="B193" s="13">
        <v>303</v>
      </c>
      <c r="C193" s="31" t="s">
        <v>138</v>
      </c>
      <c r="D193" s="31" t="s">
        <v>138</v>
      </c>
      <c r="E193" s="34" t="s">
        <v>175</v>
      </c>
      <c r="F193" s="13">
        <v>200</v>
      </c>
      <c r="G193" s="79">
        <f t="shared" si="38"/>
        <v>5</v>
      </c>
      <c r="H193" s="79">
        <f t="shared" si="39"/>
        <v>0</v>
      </c>
      <c r="I193" s="115">
        <f t="shared" si="37"/>
        <v>5000</v>
      </c>
      <c r="J193" s="116">
        <f t="shared" si="43"/>
        <v>5000</v>
      </c>
      <c r="K193" s="116">
        <f t="shared" si="43"/>
        <v>0</v>
      </c>
      <c r="L193" s="61">
        <f t="shared" si="43"/>
        <v>5000</v>
      </c>
      <c r="M193" s="61">
        <f t="shared" si="43"/>
        <v>0</v>
      </c>
      <c r="N193" s="39"/>
      <c r="O193" s="44"/>
    </row>
    <row r="194" spans="1:15" s="2" customFormat="1" ht="42" customHeight="1">
      <c r="A194" s="51" t="s">
        <v>101</v>
      </c>
      <c r="B194" s="13">
        <v>303</v>
      </c>
      <c r="C194" s="31" t="s">
        <v>138</v>
      </c>
      <c r="D194" s="31" t="s">
        <v>138</v>
      </c>
      <c r="E194" s="34" t="s">
        <v>175</v>
      </c>
      <c r="F194" s="13">
        <v>240</v>
      </c>
      <c r="G194" s="79">
        <f t="shared" si="38"/>
        <v>5</v>
      </c>
      <c r="H194" s="79">
        <f t="shared" si="39"/>
        <v>0</v>
      </c>
      <c r="I194" s="115">
        <f t="shared" si="37"/>
        <v>5000</v>
      </c>
      <c r="J194" s="116">
        <v>5000</v>
      </c>
      <c r="K194" s="116">
        <v>0</v>
      </c>
      <c r="L194" s="61">
        <v>5000</v>
      </c>
      <c r="M194" s="61"/>
      <c r="N194" s="39"/>
      <c r="O194" s="44"/>
    </row>
    <row r="195" spans="1:15" s="2" customFormat="1" ht="17.25">
      <c r="A195" s="91" t="s">
        <v>8</v>
      </c>
      <c r="B195" s="15">
        <v>303</v>
      </c>
      <c r="C195" s="33" t="s">
        <v>134</v>
      </c>
      <c r="D195" s="33" t="s">
        <v>127</v>
      </c>
      <c r="E195" s="35"/>
      <c r="F195" s="15"/>
      <c r="G195" s="79">
        <f t="shared" si="38"/>
        <v>33.8</v>
      </c>
      <c r="H195" s="79">
        <f t="shared" si="39"/>
        <v>0</v>
      </c>
      <c r="I195" s="114">
        <f>I196</f>
        <v>33794</v>
      </c>
      <c r="J195" s="114">
        <f>J196</f>
        <v>35145</v>
      </c>
      <c r="K195" s="114">
        <f>K196</f>
        <v>36550</v>
      </c>
      <c r="L195" s="60">
        <f>L196</f>
        <v>33794</v>
      </c>
      <c r="M195" s="60">
        <f>M196</f>
        <v>0</v>
      </c>
      <c r="N195" s="39"/>
      <c r="O195" s="44"/>
    </row>
    <row r="196" spans="1:15" s="2" customFormat="1" ht="17.25">
      <c r="A196" s="95" t="s">
        <v>9</v>
      </c>
      <c r="B196" s="15">
        <v>303</v>
      </c>
      <c r="C196" s="33" t="s">
        <v>134</v>
      </c>
      <c r="D196" s="33" t="s">
        <v>126</v>
      </c>
      <c r="E196" s="35"/>
      <c r="F196" s="15"/>
      <c r="G196" s="79">
        <f t="shared" si="38"/>
        <v>33.8</v>
      </c>
      <c r="H196" s="79">
        <f t="shared" si="39"/>
        <v>0</v>
      </c>
      <c r="I196" s="114">
        <f>I198</f>
        <v>33794</v>
      </c>
      <c r="J196" s="114">
        <f>J198</f>
        <v>35145</v>
      </c>
      <c r="K196" s="114">
        <f>K198</f>
        <v>36550</v>
      </c>
      <c r="L196" s="60">
        <f>L198</f>
        <v>33794</v>
      </c>
      <c r="M196" s="60">
        <f>M198</f>
        <v>0</v>
      </c>
      <c r="N196" s="39"/>
      <c r="O196" s="44"/>
    </row>
    <row r="197" spans="1:15" s="2" customFormat="1" ht="27" customHeight="1">
      <c r="A197" s="94" t="s">
        <v>152</v>
      </c>
      <c r="B197" s="13"/>
      <c r="C197" s="31"/>
      <c r="D197" s="31"/>
      <c r="E197" s="34" t="s">
        <v>151</v>
      </c>
      <c r="F197" s="13"/>
      <c r="G197" s="79">
        <f t="shared" si="38"/>
        <v>33.8</v>
      </c>
      <c r="H197" s="79">
        <f t="shared" si="39"/>
        <v>0</v>
      </c>
      <c r="I197" s="115">
        <f t="shared" si="37"/>
        <v>33794</v>
      </c>
      <c r="J197" s="117">
        <f>J198</f>
        <v>35145</v>
      </c>
      <c r="K197" s="117">
        <f>K198</f>
        <v>36550</v>
      </c>
      <c r="L197" s="61">
        <f>L198</f>
        <v>33794</v>
      </c>
      <c r="M197" s="61">
        <f>M198</f>
        <v>0</v>
      </c>
      <c r="N197" s="39"/>
      <c r="O197" s="44"/>
    </row>
    <row r="198" spans="1:15" s="2" customFormat="1" ht="27" customHeight="1">
      <c r="A198" s="93" t="s">
        <v>115</v>
      </c>
      <c r="B198" s="13">
        <v>303</v>
      </c>
      <c r="C198" s="31" t="s">
        <v>134</v>
      </c>
      <c r="D198" s="31" t="s">
        <v>126</v>
      </c>
      <c r="E198" s="34" t="s">
        <v>85</v>
      </c>
      <c r="F198" s="13"/>
      <c r="G198" s="79">
        <f t="shared" si="38"/>
        <v>33.8</v>
      </c>
      <c r="H198" s="79">
        <f t="shared" si="39"/>
        <v>0</v>
      </c>
      <c r="I198" s="115">
        <f t="shared" si="37"/>
        <v>33794</v>
      </c>
      <c r="J198" s="117">
        <f aca="true" t="shared" si="44" ref="J198:M200">J199</f>
        <v>35145</v>
      </c>
      <c r="K198" s="117">
        <f t="shared" si="44"/>
        <v>36550</v>
      </c>
      <c r="L198" s="61">
        <f t="shared" si="44"/>
        <v>33794</v>
      </c>
      <c r="M198" s="61">
        <f t="shared" si="44"/>
        <v>0</v>
      </c>
      <c r="N198" s="39"/>
      <c r="O198" s="44"/>
    </row>
    <row r="199" spans="1:15" s="2" customFormat="1" ht="18">
      <c r="A199" s="93" t="s">
        <v>116</v>
      </c>
      <c r="B199" s="13">
        <v>303</v>
      </c>
      <c r="C199" s="31" t="s">
        <v>134</v>
      </c>
      <c r="D199" s="31" t="s">
        <v>126</v>
      </c>
      <c r="E199" s="34" t="s">
        <v>86</v>
      </c>
      <c r="F199" s="13"/>
      <c r="G199" s="79">
        <f t="shared" si="38"/>
        <v>33.8</v>
      </c>
      <c r="H199" s="79">
        <f t="shared" si="39"/>
        <v>0</v>
      </c>
      <c r="I199" s="115">
        <f t="shared" si="37"/>
        <v>33794</v>
      </c>
      <c r="J199" s="117">
        <f t="shared" si="44"/>
        <v>35145</v>
      </c>
      <c r="K199" s="117">
        <f t="shared" si="44"/>
        <v>36550</v>
      </c>
      <c r="L199" s="61">
        <f t="shared" si="44"/>
        <v>33794</v>
      </c>
      <c r="M199" s="61">
        <f t="shared" si="44"/>
        <v>0</v>
      </c>
      <c r="N199" s="39"/>
      <c r="O199" s="44"/>
    </row>
    <row r="200" spans="1:15" s="2" customFormat="1" ht="21" customHeight="1">
      <c r="A200" s="93" t="s">
        <v>96</v>
      </c>
      <c r="B200" s="13">
        <v>303</v>
      </c>
      <c r="C200" s="31" t="s">
        <v>134</v>
      </c>
      <c r="D200" s="31" t="s">
        <v>126</v>
      </c>
      <c r="E200" s="34" t="s">
        <v>86</v>
      </c>
      <c r="F200" s="13">
        <v>300</v>
      </c>
      <c r="G200" s="79">
        <f t="shared" si="38"/>
        <v>33.8</v>
      </c>
      <c r="H200" s="79">
        <f t="shared" si="39"/>
        <v>0</v>
      </c>
      <c r="I200" s="115">
        <f t="shared" si="37"/>
        <v>33794</v>
      </c>
      <c r="J200" s="117">
        <f t="shared" si="44"/>
        <v>35145</v>
      </c>
      <c r="K200" s="117">
        <f t="shared" si="44"/>
        <v>36550</v>
      </c>
      <c r="L200" s="61">
        <f t="shared" si="44"/>
        <v>33794</v>
      </c>
      <c r="M200" s="61">
        <f t="shared" si="44"/>
        <v>0</v>
      </c>
      <c r="N200" s="39"/>
      <c r="O200" s="44"/>
    </row>
    <row r="201" spans="1:15" s="2" customFormat="1" ht="25.5" customHeight="1">
      <c r="A201" s="93" t="s">
        <v>173</v>
      </c>
      <c r="B201" s="13">
        <v>303</v>
      </c>
      <c r="C201" s="31" t="s">
        <v>134</v>
      </c>
      <c r="D201" s="31" t="s">
        <v>126</v>
      </c>
      <c r="E201" s="34" t="s">
        <v>86</v>
      </c>
      <c r="F201" s="13">
        <v>310</v>
      </c>
      <c r="G201" s="79">
        <f t="shared" si="38"/>
        <v>33.8</v>
      </c>
      <c r="H201" s="79">
        <f t="shared" si="39"/>
        <v>0</v>
      </c>
      <c r="I201" s="115">
        <f t="shared" si="37"/>
        <v>33794</v>
      </c>
      <c r="J201" s="116">
        <v>35145</v>
      </c>
      <c r="K201" s="116">
        <v>36550</v>
      </c>
      <c r="L201" s="61">
        <v>33794</v>
      </c>
      <c r="M201" s="61"/>
      <c r="N201" s="39"/>
      <c r="O201" s="44"/>
    </row>
    <row r="202" spans="1:15" s="2" customFormat="1" ht="18" customHeight="1">
      <c r="A202" s="91" t="s">
        <v>11</v>
      </c>
      <c r="B202" s="15">
        <v>303</v>
      </c>
      <c r="C202" s="33" t="s">
        <v>132</v>
      </c>
      <c r="D202" s="33" t="s">
        <v>127</v>
      </c>
      <c r="E202" s="33"/>
      <c r="F202" s="15"/>
      <c r="G202" s="79">
        <f t="shared" si="38"/>
        <v>5</v>
      </c>
      <c r="H202" s="79">
        <f t="shared" si="39"/>
        <v>32</v>
      </c>
      <c r="I202" s="114">
        <f>I203</f>
        <v>37000</v>
      </c>
      <c r="J202" s="114">
        <f>J203</f>
        <v>1000</v>
      </c>
      <c r="K202" s="114">
        <f>K203</f>
        <v>1000</v>
      </c>
      <c r="L202" s="60">
        <f>L203</f>
        <v>5000</v>
      </c>
      <c r="M202" s="60">
        <f>M203</f>
        <v>32000</v>
      </c>
      <c r="N202" s="39"/>
      <c r="O202" s="44"/>
    </row>
    <row r="203" spans="1:15" s="2" customFormat="1" ht="17.25">
      <c r="A203" s="91" t="s">
        <v>26</v>
      </c>
      <c r="B203" s="15">
        <v>303</v>
      </c>
      <c r="C203" s="33" t="s">
        <v>132</v>
      </c>
      <c r="D203" s="33" t="s">
        <v>128</v>
      </c>
      <c r="E203" s="33"/>
      <c r="F203" s="15"/>
      <c r="G203" s="79">
        <f t="shared" si="38"/>
        <v>5</v>
      </c>
      <c r="H203" s="79">
        <f t="shared" si="39"/>
        <v>32</v>
      </c>
      <c r="I203" s="114">
        <f>I205</f>
        <v>37000</v>
      </c>
      <c r="J203" s="114">
        <f>J205</f>
        <v>1000</v>
      </c>
      <c r="K203" s="114">
        <f>K205</f>
        <v>1000</v>
      </c>
      <c r="L203" s="60">
        <f>L205</f>
        <v>5000</v>
      </c>
      <c r="M203" s="60">
        <f>M205</f>
        <v>32000</v>
      </c>
      <c r="N203" s="39"/>
      <c r="O203" s="44"/>
    </row>
    <row r="204" spans="1:15" s="2" customFormat="1" ht="36" customHeight="1">
      <c r="A204" s="94" t="s">
        <v>187</v>
      </c>
      <c r="B204" s="13">
        <v>303</v>
      </c>
      <c r="C204" s="31" t="s">
        <v>132</v>
      </c>
      <c r="D204" s="31" t="s">
        <v>128</v>
      </c>
      <c r="E204" s="34" t="s">
        <v>184</v>
      </c>
      <c r="F204" s="13"/>
      <c r="G204" s="79">
        <f t="shared" si="38"/>
        <v>5</v>
      </c>
      <c r="H204" s="79">
        <f t="shared" si="39"/>
        <v>32</v>
      </c>
      <c r="I204" s="115">
        <f t="shared" si="37"/>
        <v>37000</v>
      </c>
      <c r="J204" s="117">
        <f aca="true" t="shared" si="45" ref="J204:M207">J205</f>
        <v>1000</v>
      </c>
      <c r="K204" s="117">
        <f t="shared" si="45"/>
        <v>1000</v>
      </c>
      <c r="L204" s="61">
        <f t="shared" si="45"/>
        <v>5000</v>
      </c>
      <c r="M204" s="61">
        <f t="shared" si="45"/>
        <v>32000</v>
      </c>
      <c r="N204" s="39"/>
      <c r="O204" s="44"/>
    </row>
    <row r="205" spans="1:17" s="2" customFormat="1" ht="30.75" customHeight="1">
      <c r="A205" s="92" t="s">
        <v>188</v>
      </c>
      <c r="B205" s="13">
        <v>303</v>
      </c>
      <c r="C205" s="31" t="s">
        <v>132</v>
      </c>
      <c r="D205" s="31" t="s">
        <v>128</v>
      </c>
      <c r="E205" s="31" t="s">
        <v>185</v>
      </c>
      <c r="F205" s="13"/>
      <c r="G205" s="79">
        <f t="shared" si="38"/>
        <v>5</v>
      </c>
      <c r="H205" s="79">
        <f t="shared" si="39"/>
        <v>32</v>
      </c>
      <c r="I205" s="115">
        <f t="shared" si="37"/>
        <v>37000</v>
      </c>
      <c r="J205" s="117">
        <f t="shared" si="45"/>
        <v>1000</v>
      </c>
      <c r="K205" s="117">
        <f t="shared" si="45"/>
        <v>1000</v>
      </c>
      <c r="L205" s="61">
        <f t="shared" si="45"/>
        <v>5000</v>
      </c>
      <c r="M205" s="61">
        <f t="shared" si="45"/>
        <v>32000</v>
      </c>
      <c r="N205" s="39"/>
      <c r="O205" s="44"/>
      <c r="Q205" s="2" t="s">
        <v>5</v>
      </c>
    </row>
    <row r="206" spans="1:15" s="2" customFormat="1" ht="23.25" customHeight="1">
      <c r="A206" s="92" t="s">
        <v>51</v>
      </c>
      <c r="B206" s="13">
        <v>303</v>
      </c>
      <c r="C206" s="31" t="s">
        <v>132</v>
      </c>
      <c r="D206" s="31" t="s">
        <v>128</v>
      </c>
      <c r="E206" s="31" t="s">
        <v>186</v>
      </c>
      <c r="F206" s="13"/>
      <c r="G206" s="79">
        <f t="shared" si="38"/>
        <v>5</v>
      </c>
      <c r="H206" s="79">
        <f t="shared" si="39"/>
        <v>32</v>
      </c>
      <c r="I206" s="115">
        <f t="shared" si="37"/>
        <v>37000</v>
      </c>
      <c r="J206" s="117">
        <f t="shared" si="45"/>
        <v>1000</v>
      </c>
      <c r="K206" s="117">
        <f t="shared" si="45"/>
        <v>1000</v>
      </c>
      <c r="L206" s="61">
        <f t="shared" si="45"/>
        <v>5000</v>
      </c>
      <c r="M206" s="61">
        <f t="shared" si="45"/>
        <v>32000</v>
      </c>
      <c r="N206" s="39"/>
      <c r="O206" s="44"/>
    </row>
    <row r="207" spans="1:15" s="2" customFormat="1" ht="39" customHeight="1">
      <c r="A207" s="92" t="s">
        <v>109</v>
      </c>
      <c r="B207" s="13">
        <v>303</v>
      </c>
      <c r="C207" s="31" t="s">
        <v>132</v>
      </c>
      <c r="D207" s="31" t="s">
        <v>128</v>
      </c>
      <c r="E207" s="31" t="s">
        <v>186</v>
      </c>
      <c r="F207" s="13">
        <v>200</v>
      </c>
      <c r="G207" s="79">
        <f t="shared" si="38"/>
        <v>5</v>
      </c>
      <c r="H207" s="79">
        <f t="shared" si="39"/>
        <v>32</v>
      </c>
      <c r="I207" s="115">
        <f t="shared" si="37"/>
        <v>37000</v>
      </c>
      <c r="J207" s="117">
        <f t="shared" si="45"/>
        <v>1000</v>
      </c>
      <c r="K207" s="117">
        <f t="shared" si="45"/>
        <v>1000</v>
      </c>
      <c r="L207" s="61">
        <f t="shared" si="45"/>
        <v>5000</v>
      </c>
      <c r="M207" s="61">
        <f t="shared" si="45"/>
        <v>32000</v>
      </c>
      <c r="N207" s="39"/>
      <c r="O207" s="44"/>
    </row>
    <row r="208" spans="1:15" s="2" customFormat="1" ht="37.5" customHeight="1">
      <c r="A208" s="51" t="s">
        <v>101</v>
      </c>
      <c r="B208" s="13">
        <v>303</v>
      </c>
      <c r="C208" s="31" t="s">
        <v>132</v>
      </c>
      <c r="D208" s="31" t="s">
        <v>128</v>
      </c>
      <c r="E208" s="31" t="s">
        <v>186</v>
      </c>
      <c r="F208" s="13">
        <v>240</v>
      </c>
      <c r="G208" s="79">
        <f t="shared" si="38"/>
        <v>5</v>
      </c>
      <c r="H208" s="79">
        <f t="shared" si="39"/>
        <v>32</v>
      </c>
      <c r="I208" s="115">
        <f t="shared" si="37"/>
        <v>37000</v>
      </c>
      <c r="J208" s="116">
        <v>1000</v>
      </c>
      <c r="K208" s="116">
        <v>1000</v>
      </c>
      <c r="L208" s="61">
        <v>5000</v>
      </c>
      <c r="M208" s="61">
        <v>32000</v>
      </c>
      <c r="N208" s="39"/>
      <c r="O208" s="44"/>
    </row>
    <row r="209" spans="1:15" s="2" customFormat="1" ht="24.75" customHeight="1">
      <c r="A209" s="108" t="s">
        <v>165</v>
      </c>
      <c r="B209" s="13"/>
      <c r="C209" s="31"/>
      <c r="D209" s="31"/>
      <c r="E209" s="31"/>
      <c r="F209" s="13"/>
      <c r="G209" s="79">
        <f t="shared" si="38"/>
        <v>0</v>
      </c>
      <c r="H209" s="79">
        <f t="shared" si="39"/>
        <v>0</v>
      </c>
      <c r="I209" s="113">
        <f t="shared" si="37"/>
        <v>0</v>
      </c>
      <c r="J209" s="114">
        <v>255658.29</v>
      </c>
      <c r="K209" s="114">
        <v>510805.36</v>
      </c>
      <c r="L209" s="61"/>
      <c r="M209" s="61"/>
      <c r="N209" s="39"/>
      <c r="O209" s="44"/>
    </row>
    <row r="210" spans="1:15" s="2" customFormat="1" ht="30" customHeight="1">
      <c r="A210" s="97" t="s">
        <v>102</v>
      </c>
      <c r="B210" s="16"/>
      <c r="C210" s="16"/>
      <c r="D210" s="17"/>
      <c r="E210" s="16"/>
      <c r="F210" s="17"/>
      <c r="G210" s="79">
        <f t="shared" si="38"/>
        <v>18327</v>
      </c>
      <c r="H210" s="79">
        <f t="shared" si="39"/>
        <v>579.2</v>
      </c>
      <c r="I210" s="113">
        <f>I10+I66+I75+I92+I116+I182+I188+I195+I202+I209</f>
        <v>18906193.939999998</v>
      </c>
      <c r="J210" s="113">
        <f>J10+J66+J75+J92+J116+J182+J188+J195+J202+J209</f>
        <v>14920025.129999999</v>
      </c>
      <c r="K210" s="113">
        <f>K10+K66+K75+K92+K116+K182+K188+K195+K202+K209</f>
        <v>15544771.93</v>
      </c>
      <c r="L210" s="62">
        <f>L10+L66+L75+L92+L116+L182+L188+L195+L202</f>
        <v>18326954.06</v>
      </c>
      <c r="M210" s="62">
        <f>M10+M66+M75+M92+M116+M188+M195+M202</f>
        <v>579239.88</v>
      </c>
      <c r="N210" s="39"/>
      <c r="O210" s="44"/>
    </row>
    <row r="211" spans="1:16" s="2" customFormat="1" ht="15.75">
      <c r="A211" s="98"/>
      <c r="B211" s="5"/>
      <c r="C211" s="5"/>
      <c r="D211" s="5"/>
      <c r="E211" s="36"/>
      <c r="F211" s="5"/>
      <c r="G211" s="80"/>
      <c r="H211" s="80"/>
      <c r="I211" s="118">
        <v>18326954.06</v>
      </c>
      <c r="J211" s="118">
        <v>14920025.13</v>
      </c>
      <c r="K211" s="118">
        <v>15544771.93</v>
      </c>
      <c r="L211" s="101">
        <v>18326954.06</v>
      </c>
      <c r="M211" s="56">
        <v>1255834.25</v>
      </c>
      <c r="N211" s="39"/>
      <c r="O211" s="44"/>
      <c r="P211" s="41"/>
    </row>
    <row r="212" spans="1:16" s="2" customFormat="1" ht="15.75">
      <c r="A212" s="99"/>
      <c r="B212" s="18"/>
      <c r="C212" s="18"/>
      <c r="D212" s="18"/>
      <c r="E212" s="37"/>
      <c r="F212" s="6"/>
      <c r="G212" s="80"/>
      <c r="H212" s="80"/>
      <c r="I212" s="118">
        <f>I210-I211</f>
        <v>579239.879999999</v>
      </c>
      <c r="J212" s="118">
        <f>J210-J211</f>
        <v>0</v>
      </c>
      <c r="K212" s="118">
        <f>K210-K211</f>
        <v>0</v>
      </c>
      <c r="L212" s="102">
        <f>L210-L211</f>
        <v>0</v>
      </c>
      <c r="M212" s="102">
        <f>M210-M211</f>
        <v>-676594.37</v>
      </c>
      <c r="N212" s="39"/>
      <c r="O212" s="44"/>
      <c r="P212" s="39"/>
    </row>
    <row r="213" spans="1:16" s="2" customFormat="1" ht="15">
      <c r="A213" s="100"/>
      <c r="B213" s="6"/>
      <c r="C213" s="6"/>
      <c r="D213" s="6"/>
      <c r="E213" s="125"/>
      <c r="F213" s="125"/>
      <c r="G213" s="123"/>
      <c r="H213" s="123"/>
      <c r="I213" s="118"/>
      <c r="J213" s="118"/>
      <c r="K213" s="118"/>
      <c r="L213" s="101"/>
      <c r="M213" s="56"/>
      <c r="N213" s="39"/>
      <c r="O213" s="44"/>
      <c r="P213" s="39"/>
    </row>
    <row r="214" spans="1:15" s="2" customFormat="1" ht="15">
      <c r="A214" s="100"/>
      <c r="B214" s="6"/>
      <c r="C214" s="6"/>
      <c r="D214" s="6"/>
      <c r="E214" s="37"/>
      <c r="F214" s="6"/>
      <c r="G214" s="123"/>
      <c r="H214" s="123"/>
      <c r="I214" s="118"/>
      <c r="J214" s="118"/>
      <c r="K214" s="118"/>
      <c r="L214" s="63"/>
      <c r="M214" s="56"/>
      <c r="N214" s="39"/>
      <c r="O214" s="44"/>
    </row>
    <row r="215" spans="1:15" s="2" customFormat="1" ht="18.75" customHeight="1">
      <c r="A215" s="98"/>
      <c r="B215" s="4"/>
      <c r="C215" s="4"/>
      <c r="D215" s="4"/>
      <c r="E215" s="38"/>
      <c r="F215" s="4"/>
      <c r="G215" s="123"/>
      <c r="H215" s="123"/>
      <c r="I215" s="118"/>
      <c r="J215" s="118"/>
      <c r="K215" s="118"/>
      <c r="L215" s="63"/>
      <c r="M215" s="56"/>
      <c r="N215" s="39"/>
      <c r="O215" s="44"/>
    </row>
    <row r="216" spans="1:15" s="2" customFormat="1" ht="18.75" customHeight="1">
      <c r="A216" s="98"/>
      <c r="B216" s="4"/>
      <c r="C216" s="4"/>
      <c r="D216" s="4"/>
      <c r="E216" s="38"/>
      <c r="F216" s="4"/>
      <c r="G216" s="123"/>
      <c r="H216" s="123"/>
      <c r="I216" s="118"/>
      <c r="J216" s="118"/>
      <c r="K216" s="118"/>
      <c r="L216" s="63"/>
      <c r="M216" s="56"/>
      <c r="N216" s="39"/>
      <c r="O216" s="44"/>
    </row>
    <row r="217" spans="1:15" s="2" customFormat="1" ht="18.75" customHeight="1">
      <c r="A217" s="98"/>
      <c r="B217" s="4"/>
      <c r="C217" s="4"/>
      <c r="D217" s="4"/>
      <c r="E217" s="38"/>
      <c r="F217" s="4"/>
      <c r="G217" s="123"/>
      <c r="H217" s="123"/>
      <c r="I217" s="118"/>
      <c r="J217" s="118"/>
      <c r="K217" s="118"/>
      <c r="L217" s="63"/>
      <c r="M217" s="56"/>
      <c r="N217" s="39"/>
      <c r="O217" s="44"/>
    </row>
    <row r="218" spans="1:16" s="2" customFormat="1" ht="12.75">
      <c r="A218" s="98"/>
      <c r="B218" s="4"/>
      <c r="C218" s="4"/>
      <c r="D218" s="4"/>
      <c r="E218" s="38"/>
      <c r="F218" s="4"/>
      <c r="G218" s="123"/>
      <c r="H218" s="123"/>
      <c r="I218" s="118"/>
      <c r="J218" s="118"/>
      <c r="K218" s="118"/>
      <c r="L218" s="63"/>
      <c r="M218" s="56"/>
      <c r="N218" s="39"/>
      <c r="O218" s="44"/>
      <c r="P218" s="50"/>
    </row>
    <row r="220" ht="12.75">
      <c r="P220" s="49"/>
    </row>
  </sheetData>
  <sheetProtection/>
  <autoFilter ref="A8:V212"/>
  <mergeCells count="14">
    <mergeCell ref="E1:K1"/>
    <mergeCell ref="E2:K2"/>
    <mergeCell ref="I6:K6"/>
    <mergeCell ref="A6:A7"/>
    <mergeCell ref="B6:B7"/>
    <mergeCell ref="O7:V7"/>
    <mergeCell ref="O120:P120"/>
    <mergeCell ref="E213:F213"/>
    <mergeCell ref="N122:O122"/>
    <mergeCell ref="A4:K4"/>
    <mergeCell ref="C6:C7"/>
    <mergeCell ref="D6:D7"/>
    <mergeCell ref="E6:E7"/>
    <mergeCell ref="F6:F7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2022-12-14T13:37:28Z</cp:lastPrinted>
  <dcterms:created xsi:type="dcterms:W3CDTF">1996-10-08T23:32:33Z</dcterms:created>
  <dcterms:modified xsi:type="dcterms:W3CDTF">2023-02-10T11:52:48Z</dcterms:modified>
  <cp:category/>
  <cp:version/>
  <cp:contentType/>
  <cp:contentStatus/>
</cp:coreProperties>
</file>