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1908" windowWidth="15360" windowHeight="6852" tabRatio="779" activeTab="0"/>
  </bookViews>
  <sheets>
    <sheet name="Расходы " sheetId="1" r:id="rId1"/>
  </sheets>
  <definedNames>
    <definedName name="_xlnm.Print_Titles" localSheetId="0">'Расходы '!$5:$6</definedName>
    <definedName name="_xlnm.Print_Area" localSheetId="0">'Расходы '!$A$1:$G$267</definedName>
  </definedNames>
  <calcPr fullCalcOnLoad="1"/>
</workbook>
</file>

<file path=xl/sharedStrings.xml><?xml version="1.0" encoding="utf-8"?>
<sst xmlns="http://schemas.openxmlformats.org/spreadsheetml/2006/main" count="505" uniqueCount="233">
  <si>
    <t>Целевая статья</t>
  </si>
  <si>
    <t>Вид расходов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</si>
  <si>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</si>
  <si>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Наименование показателей</t>
  </si>
  <si>
    <t>Глава</t>
  </si>
  <si>
    <t xml:space="preserve"> </t>
  </si>
  <si>
    <t>Общегосударственные вопросы</t>
  </si>
  <si>
    <t>Национальная безопасность и правоохранительная деятельность</t>
  </si>
  <si>
    <t>Социальная политика</t>
  </si>
  <si>
    <t>Пенсионное обеспечение</t>
  </si>
  <si>
    <t>Образование</t>
  </si>
  <si>
    <t>Физическая культура и спорт</t>
  </si>
  <si>
    <t>Жилищное хозяйство</t>
  </si>
  <si>
    <t>Национальная экономика</t>
  </si>
  <si>
    <t>Иные межбюджетные трансферты</t>
  </si>
  <si>
    <t>Дорожное хозяйство (дорожные фонды)</t>
  </si>
  <si>
    <t>Другие вопросы в области национальной экономики</t>
  </si>
  <si>
    <t>Национальная оборона</t>
  </si>
  <si>
    <t>Администрация МО «Катунинское»</t>
  </si>
  <si>
    <t>Функционирование 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</si>
  <si>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</si>
  <si>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</si>
  <si>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Обеспечение пожарной безопасности</t>
  </si>
  <si>
    <t>Мероприятия в области строительства, архитектуры и градостроительства</t>
  </si>
  <si>
    <t>Благоустройство</t>
  </si>
  <si>
    <t>Уличное освещение</t>
  </si>
  <si>
    <t>Массовый  спорт</t>
  </si>
  <si>
    <t xml:space="preserve">Осуществление государственных  полномочий в сфере административных правонарушений </t>
  </si>
  <si>
    <t>Раздел</t>
  </si>
  <si>
    <t>% исполнения</t>
  </si>
  <si>
    <t>тыс.руб.</t>
  </si>
  <si>
    <t>Мобилизационная и вневойсковая подготовка</t>
  </si>
  <si>
    <t>Другие общегосударственные вопросы</t>
  </si>
  <si>
    <t>Резервные фонды</t>
  </si>
  <si>
    <t>Коммунальное хозяйство</t>
  </si>
  <si>
    <t>Итого:</t>
  </si>
  <si>
    <t>Иные выплаты по обязательствам муниципального образования</t>
  </si>
  <si>
    <t>Другие вопросы в области жилищно-коммунального хозяйства</t>
  </si>
  <si>
    <t>Мероприятия в области физической культуры и спорта</t>
  </si>
  <si>
    <t>Расходы на содержание органов местного самоуправления и обеспечение их функций</t>
  </si>
  <si>
    <t>Аппарат администрации муниципального образования</t>
  </si>
  <si>
    <t>Резервный фонд администрации муниципального образования</t>
  </si>
  <si>
    <t>Осуществление органом местного самоуправления отдельных государственных полномочий</t>
  </si>
  <si>
    <t>Передача полномочий на осуществление части полномочий по решению вопросов местного значения в соответствии с заключенными соглашениями</t>
  </si>
  <si>
    <t>Осуществление функций органа местного самоуправления в сфере жилищно-коммунального хозяйства</t>
  </si>
  <si>
    <t>Осуществление функций органа местного самоуправления в сфере коммунального хозяйства</t>
  </si>
  <si>
    <t>Осуществление функций органов местного самоуправления в сфере других вопросов в области национальной экономики</t>
  </si>
  <si>
    <t>Осуществление функций органов местного самоуправления по обеспечению мероприятий в области строительства, архитектуры и градостроительства</t>
  </si>
  <si>
    <t>Содержание муниципального жилищного фонда</t>
  </si>
  <si>
    <t>Взнос на капитальный ремонт многоквартирных домов на территории МО «Катунинское»</t>
  </si>
  <si>
    <t>Мероприятия в сфере коммунального хозяйства</t>
  </si>
  <si>
    <t>Межбюджетные трансферты</t>
  </si>
  <si>
    <t>Закупка товаров, работ и услуг для государственных (муниципальных) нужд</t>
  </si>
  <si>
    <t>Иные бюджетные ассигнования</t>
  </si>
  <si>
    <t>Уплата налогов, сборов и иных платежей</t>
  </si>
  <si>
    <t>Социальное обеспечение и иные выплаты населению</t>
  </si>
  <si>
    <t>Обеспечение деятельности главы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</si>
  <si>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</si>
  <si>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
(муниципальных) органов</t>
  </si>
  <si>
    <t>Компенсация за осуществление полномочий председателя Совета депутатов  и заместителя председателя Совета депутатов</t>
  </si>
  <si>
    <t>42 100 40010</t>
  </si>
  <si>
    <t>Непрограммные мероприятия по осуществлению государственных полномочий в сфере административных правонарушений</t>
  </si>
  <si>
    <t>Осуществление функций органов местного самоуправления по передаче полномочий на осуществление части полномочий по решению вопросов местного значения в соответствии с заключенными соглашениями</t>
  </si>
  <si>
    <t>Резервный фонд администрации муниципального образования «Катунинское»</t>
  </si>
  <si>
    <t>42 500 40990</t>
  </si>
  <si>
    <t>Не программное мероприятие, осуществление первичного воинского учета на территориях, где отсутствуют военные комиссариаты</t>
  </si>
  <si>
    <t>Осуществление первичного воинского учета на территориях, где отсутствуют военные комиссариаты</t>
  </si>
  <si>
    <t>Закупка товаров, работ и услуг для обеспечения
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</si>
  <si>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</si>
  <si>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Дорожное хозяйство муниципального образования</t>
  </si>
  <si>
    <t>Жилищно-коммунальное хозяйство</t>
  </si>
  <si>
    <t>Осуществление функций органа местного самоуправления в сфере жилищного хозяйства</t>
  </si>
  <si>
    <t>46 100 46020</t>
  </si>
  <si>
    <t>Мероприятия в области жилищного хозяйства</t>
  </si>
  <si>
    <t>Исполнение судебных актов</t>
  </si>
  <si>
    <t>Осуществление функций органа местного самоуправлении в сфере благоустройства</t>
  </si>
  <si>
    <t>46 300 46110</t>
  </si>
  <si>
    <t xml:space="preserve">Прочие мероприятия по благоустройству </t>
  </si>
  <si>
    <t>Обеспечение деятельности муниципального казенного учреждения «Катунинское»</t>
  </si>
  <si>
    <t>Финансовое обеспечение деятельности муниципального казенного учреждения «Катунинское»</t>
  </si>
  <si>
    <t xml:space="preserve">Молодежная политика </t>
  </si>
  <si>
    <t>Не программное мероприятие, выплата пенсии за выслугу лет</t>
  </si>
  <si>
    <t>Выплата пенсии за выслугу лет</t>
  </si>
  <si>
    <t>Осуществление полномочий органа местного самоуправления в области физической культуры и спорта</t>
  </si>
  <si>
    <t>Расходы на выплаты персоналу казенных учреждений</t>
  </si>
  <si>
    <t xml:space="preserve"> Уплата налогов, сборов и иных платежей</t>
  </si>
  <si>
    <t>Резервные средства</t>
  </si>
  <si>
    <t>Иные закупки товаров, работ и услуг для обеспечения
государственных (муниципальных) нужд</t>
  </si>
  <si>
    <t>Расходы бюджета поселения на обеспечение первичных мер пожарной безопасности</t>
  </si>
  <si>
    <t>Муниципальная программа муниципального образования «Катунинское» «Формирование современной городской среды МО «Катунинское » на 2018-2022 годы»</t>
  </si>
  <si>
    <t>Иные закупки товаров, работ и услуг для обеспечения
государственных (муниципальных) нуж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</si>
  <si>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</si>
  <si>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Реализация иных функций органа местного самоуправления</t>
  </si>
  <si>
    <t>Ремонт автомобильных дорог общего пользования местного значения в муниципальных районах и городских округах Архангельской области (дорожный фонд Архангельской области)</t>
  </si>
  <si>
    <t>44 000 S875Д</t>
  </si>
  <si>
    <t>44 000 71400</t>
  </si>
  <si>
    <t>44 000 88230</t>
  </si>
  <si>
    <t>Мероприятия в области дорожного хозяйства</t>
  </si>
  <si>
    <t>44 0 00 44030</t>
  </si>
  <si>
    <t>03 0 F2 55550</t>
  </si>
  <si>
    <t>50 1 00 40540</t>
  </si>
  <si>
    <t>Реализация мероприятий в сфере коммунального хозяйства</t>
  </si>
  <si>
    <t>46 200 88460</t>
  </si>
  <si>
    <t>Организация и содержание мест захоронения</t>
  </si>
  <si>
    <t>46 300 71400</t>
  </si>
  <si>
    <t>Осуществление части полномочий по решению вопросов местного значения в соответствии с заключенными соглашениями в целях материально-технического и организационного обеспечения деятельности</t>
  </si>
  <si>
    <t>Охрана окружающей среды</t>
  </si>
  <si>
    <t>Другие вопросы в области охраны окружающей среды</t>
  </si>
  <si>
    <t>Осуществление функций органа местного самоуправления в области охраны окружающей среды</t>
  </si>
  <si>
    <t>70 0 00 00000</t>
  </si>
  <si>
    <t>40 100 00000</t>
  </si>
  <si>
    <t>40 100 40010</t>
  </si>
  <si>
    <t>41 200 00000</t>
  </si>
  <si>
    <t>41 200 40010</t>
  </si>
  <si>
    <t>42 100 00000</t>
  </si>
  <si>
    <t>43 000 00000</t>
  </si>
  <si>
    <t>43 200 00000</t>
  </si>
  <si>
    <t>48 000 00000</t>
  </si>
  <si>
    <t>48 200 00000</t>
  </si>
  <si>
    <t>48 200 48990</t>
  </si>
  <si>
    <t>42 400 00000</t>
  </si>
  <si>
    <t>42 400 41400</t>
  </si>
  <si>
    <t>42 500 00000</t>
  </si>
  <si>
    <t>Резервный фонд администрации МО "Приморский муниципальный район"</t>
  </si>
  <si>
    <t>42 500 81400</t>
  </si>
  <si>
    <t>43 100 00000</t>
  </si>
  <si>
    <t>43 100 51180</t>
  </si>
  <si>
    <t>Программа «ОБЕСПЕЧЕНИЕ ПЕРВИЧНЫХ МЕР ПОЖАРНОЙ БЕЗОПАСНОСТИ В ГРАНИЦАХ МУНИЦИПАЛЬНОГО ОБРАЗОВАНИЯ «КАТУНИНСКОЕ» на 2020-2022 годы»</t>
  </si>
  <si>
    <t>05 000 00000</t>
  </si>
  <si>
    <t>05 000 40530</t>
  </si>
  <si>
    <t>44 000 00000</t>
  </si>
  <si>
    <t>Осуществление части полномочий по решению вопросов местного значения в соответствии с заключенными соглашениями в целях финансового обеспечения дорожной деятельности в отношении автомобильных дорог местного значения в границах населенных пунктов поселений за счет бюджетных ассигнований муниципального дорожного фонда</t>
  </si>
  <si>
    <t>44 000 88210</t>
  </si>
  <si>
    <t>Мероприятия по содержанию и ремонту автомобильных дорог</t>
  </si>
  <si>
    <t>44 000 81400</t>
  </si>
  <si>
    <t>Резервный фонд правительства Архангельской области</t>
  </si>
  <si>
    <t>Модернизация нерегулируемых пешеходных переходов, светофорных объектов и установка пешеходных ограждений на автомобильных дорогах общего пользования местного значения (дорожный фонд Архангельской области)</t>
  </si>
  <si>
    <t>44 0R3 S667Д</t>
  </si>
  <si>
    <t>50 000 00000</t>
  </si>
  <si>
    <t>50 100 00000</t>
  </si>
  <si>
    <t>50 100 40540</t>
  </si>
  <si>
    <t>46 000 00000</t>
  </si>
  <si>
    <t>46 100 00000</t>
  </si>
  <si>
    <t>46 100 46040</t>
  </si>
  <si>
    <t>46 100 46050</t>
  </si>
  <si>
    <t>46 200 00000</t>
  </si>
  <si>
    <t>46 200 46990</t>
  </si>
  <si>
    <t>Осуществление части полномочий по решению вопросов местного значения в соответствии с заключенными соглашениями, в целях поддержания жилищно-коммунальной отрасли сельских поселений, включая расходы по накоплению и транспортированию твердых коммунальных отходов и содержание мест захоронений</t>
  </si>
  <si>
    <t>46 200 88980</t>
  </si>
  <si>
    <t>46 300 00000</t>
  </si>
  <si>
    <t>Озеленение</t>
  </si>
  <si>
    <t>46 300 46120</t>
  </si>
  <si>
    <t>46 300 46130</t>
  </si>
  <si>
    <t>46 300 46140</t>
  </si>
  <si>
    <t>Развитие территориального общественного самоуправления  в Архангельской области</t>
  </si>
  <si>
    <t>46 300 S8420</t>
  </si>
  <si>
    <t>Развитие территориального общественного самоуправления</t>
  </si>
  <si>
    <t>46 300 99420</t>
  </si>
  <si>
    <t>46 300 81400</t>
  </si>
  <si>
    <t>Разработка проектно-сметной документации для строительства и капитального ремонта уличных сетей освещения населенных пунктов</t>
  </si>
  <si>
    <t>46 300 88480</t>
  </si>
  <si>
    <t>03 000 00000</t>
  </si>
  <si>
    <t>Реализация программ формирования современной городской среды</t>
  </si>
  <si>
    <t>Реализация  программ формирования современной городской среды за счет средств районного бюджета</t>
  </si>
  <si>
    <t>03 0 F2 5555Р</t>
  </si>
  <si>
    <t>Софинансирование из местного бюджета на реализацию программ формирования современной городской среды</t>
  </si>
  <si>
    <t>03 0 F2 5555П</t>
  </si>
  <si>
    <t>46 500 00000</t>
  </si>
  <si>
    <t>46 500 46500</t>
  </si>
  <si>
    <t>46 500 88990</t>
  </si>
  <si>
    <t>Содержание мест (площадок) накопления твердых коммунальных отходов</t>
  </si>
  <si>
    <t>70 0 00 S6650</t>
  </si>
  <si>
    <t>Осуществление полномочий органа местного самоуправления в области организационно - воспитательной работы с молодежью</t>
  </si>
  <si>
    <t>42 600 00000</t>
  </si>
  <si>
    <t>Проведение мероприятий для детей и молодежи</t>
  </si>
  <si>
    <t>42 600 46300</t>
  </si>
  <si>
    <t>42 200 00000</t>
  </si>
  <si>
    <t>42 200 40100</t>
  </si>
  <si>
    <t>42 300 00000</t>
  </si>
  <si>
    <t>42 300 40200</t>
  </si>
  <si>
    <t>ПРИЛОЖЕНИЕ № 3 к  Решению Совета депутатов от ..2022 г.  №  "Об утверждении отчета об исполнении бюджета сельского поселения "Катунинское"  Приморского муниципального района Архангельской области  за 2021 год"</t>
  </si>
  <si>
    <t xml:space="preserve"> Исполнение  расходов  бюджета по ведомственной структуре расходов бюджета за 2021 год</t>
  </si>
  <si>
    <t>Утверждено на 31.12.2021 г.</t>
  </si>
  <si>
    <t>Исполнено на 31.12.2021 г.</t>
  </si>
  <si>
    <t>43 200 78793</t>
  </si>
  <si>
    <t>0104</t>
  </si>
  <si>
    <t>200</t>
  </si>
  <si>
    <t>240</t>
  </si>
  <si>
    <t>Обеспечение проведения выборов и референдумов</t>
  </si>
  <si>
    <t>Осуществление полномочий органа местного самоуправления в области сфере обеспечения проведения выборов и референдумов</t>
  </si>
  <si>
    <t>Непрограммные мероприятия  по осуществлению государственных полномочий в сфере обеспечения проведения выборов и референдумов в муниципальном образовании «Катунинское»</t>
  </si>
  <si>
    <t>Проведение выборов в представительные органы муниципального образования</t>
  </si>
  <si>
    <t>Специальные расходы</t>
  </si>
  <si>
    <t>49 000 00000</t>
  </si>
  <si>
    <t>49 100 00000</t>
  </si>
  <si>
    <t>49 100 49110</t>
  </si>
  <si>
    <t>42 500 99100</t>
  </si>
  <si>
    <t>Исполнение судебных актов и исполнительных производств в отношении МО "Катунинское"</t>
  </si>
  <si>
    <t>Осуществление функций органов местного самоуправления по обеспечению первичных мер пожарной безопасности</t>
  </si>
  <si>
    <t>Обеспечение первичных мер пожарной безопасности</t>
  </si>
  <si>
    <t>Мероприятия по обеспечению первичных мер пожарной безопасности, осуществляемые органами местного самоуправления</t>
  </si>
  <si>
    <t>45 000 00000</t>
  </si>
  <si>
    <t>45 100 00000</t>
  </si>
  <si>
    <t>45 100 40520</t>
  </si>
  <si>
    <t>42 300 81400</t>
  </si>
  <si>
    <t>Другие вопросы в области социальной политики</t>
  </si>
  <si>
    <t>10</t>
  </si>
  <si>
    <t>Социальные выплаты гражданам, кроме публичных нормативных социальных выплат</t>
  </si>
  <si>
    <t>Публичные нормативные социальные выплаты гражданам</t>
  </si>
  <si>
    <t>Муниципальная программа «Работа с молодежью 
в муниципальном образовании «Катунинское» на 2021-2024 годы»</t>
  </si>
  <si>
    <t>Расходы бюджета поселения на обеспечение работы с молодежью</t>
  </si>
  <si>
    <t>08 000 00000</t>
  </si>
  <si>
    <t>08 000 46320</t>
  </si>
  <si>
    <t>70 0 00 88470</t>
  </si>
  <si>
    <t>46 100 88980</t>
  </si>
  <si>
    <t>46 200 80360</t>
  </si>
  <si>
    <t>Средства на погашение кредиторской задолженности и на исполнение судебных актов, предусматривающих обращение взыскания на средства бюджета</t>
  </si>
  <si>
    <t>46 200 99100</t>
  </si>
  <si>
    <t>Муниципальная программа муниципального образования «Катунинское» «Борьба с борщевиком Сосновского на территории муниципального образования "Катунинское" на 2021-2022 годы»</t>
  </si>
  <si>
    <t>Реализация программы борьбы с борщевиком Сосновского</t>
  </si>
  <si>
    <t>Муниципальная программа муниципального образования «Катунинское» "Комплексное развитие территории сельского поселения «Катунинское» Приморского муниципального района Архангельской области"</t>
  </si>
  <si>
    <t>Обеспечение комплексного развития сельских территорий</t>
  </si>
  <si>
    <t>Муниципальная программа муниципального образования «Катунинское» "Увековечение памяти погибших при защите Отечества на 2019-2024 годы"</t>
  </si>
  <si>
    <t>Реализация мероприятий федеральной целевой программы "Увековечение памяти погибших при защите Отечества на 2019 - 2024 годы"</t>
  </si>
  <si>
    <t>46 300 99100</t>
  </si>
  <si>
    <t>06 000 00000</t>
  </si>
  <si>
    <t>06 000 46150</t>
  </si>
  <si>
    <t>07 000 00000</t>
  </si>
  <si>
    <t>07 000 L5760</t>
  </si>
  <si>
    <t>09 000 00000</t>
  </si>
  <si>
    <t>09 000 L2990</t>
  </si>
  <si>
    <t>Реализация мероприятий за счет средств по договору благотворительного пожертвования</t>
  </si>
  <si>
    <t>46 300 46160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</si>
</sst>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"/>
    <numFmt numFmtId="189" formatCode="0000000"/>
    <numFmt numFmtId="190" formatCode="000"/>
    <numFmt numFmtId="191" formatCode="#,##0.00;[Red]\-#,##0.00;0.00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"/>
    <numFmt numFmtId="198" formatCode="0000.0"/>
    <numFmt numFmtId="199" formatCode="0000.00"/>
    <numFmt numFmtId="200" formatCode="#,##0.0;[Red]\-#,##0.0;0.0"/>
    <numFmt numFmtId="201" formatCode="#,##0;[Red]\-#,##0;0"/>
    <numFmt numFmtId="202" formatCode="0.000"/>
    <numFmt numFmtId="203" formatCode="0.0000"/>
    <numFmt numFmtId="204" formatCode="_-* #,##0.0_р_._-;\-* #,##0.0_р_._-;_-* &quot;-&quot;?_р_._-;_-@_-"/>
    <numFmt numFmtId="205" formatCode="0.0_ ;[Red]\-0.0\ "/>
    <numFmt numFmtId="206" formatCode="0.00_ ;[Red]\-0.00\ "/>
    <numFmt numFmtId="207" formatCode="#,##0.0_ ;[Red]\-#,##0.0\ "/>
    <numFmt numFmtId="208" formatCode="0.0;[Red]0.0"/>
    <numFmt numFmtId="209" formatCode="0.00;[Red]0.00"/>
    <numFmt numFmtId="210" formatCode="_-* #,##0.0&quot;р.&quot;_-;\-* #,##0.0&quot;р.&quot;_-;_-* &quot;-&quot;?&quot;р.&quot;_-;_-@_-"/>
    <numFmt numFmtId="211" formatCode="#,##0.0_ ;\-#,##0.0\ "/>
    <numFmt numFmtId="212" formatCode="0;[Red]0"/>
    <numFmt numFmtId="213" formatCode="#,##0.000"/>
    <numFmt numFmtId="214" formatCode="#,##0.00;[Red]#,##0.00"/>
    <numFmt numFmtId="215" formatCode="#,##0.00_ ;[Red]\-#,##0.00\ "/>
    <numFmt numFmtId="216" formatCode="_-\ #,##0.00_._-;\-\ #,##0.00_._-;_-\ &quot;-&quot;??_._-;_-@_-"/>
    <numFmt numFmtId="217" formatCode="#,##0.00_ ;\-#,##0.00\ "/>
    <numFmt numFmtId="218" formatCode="0.00000"/>
    <numFmt numFmtId="219" formatCode="0.000000"/>
    <numFmt numFmtId="220" formatCode="00\.00\.00"/>
    <numFmt numFmtId="221" formatCode="[$-FC19]d\ mmmm\ yyyy\ &quot;г.&quot;"/>
  </numFmts>
  <fonts count="50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2"/>
      <name val="Times New Roman"/>
      <family val="1"/>
    </font>
    <font>
      <b/>
      <sz val="13.5"/>
      <name val="Times New Roman"/>
      <family val="1"/>
    </font>
    <font>
      <sz val="13.5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99FF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0" borderId="1">
      <alignment horizontal="left" wrapText="1"/>
      <protection/>
    </xf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4" fillId="25" borderId="2" applyNumberFormat="0" applyAlignment="0" applyProtection="0"/>
    <xf numFmtId="0" fontId="35" fillId="26" borderId="3" applyNumberFormat="0" applyAlignment="0" applyProtection="0"/>
    <xf numFmtId="0" fontId="36" fillId="26" borderId="2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27" borderId="8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9" fontId="0" fillId="0" borderId="0" applyFont="0" applyFill="0" applyBorder="0" applyAlignment="0" applyProtection="0"/>
    <xf numFmtId="0" fontId="46" fillId="0" borderId="10" applyNumberFormat="0" applyFill="0" applyAlignment="0" applyProtection="0"/>
    <xf numFmtId="0" fontId="4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 vertical="center"/>
    </xf>
    <xf numFmtId="190" fontId="7" fillId="0" borderId="11" xfId="54" applyNumberFormat="1" applyFont="1" applyFill="1" applyBorder="1" applyAlignment="1" applyProtection="1">
      <alignment horizontal="center" vertical="center" readingOrder="1"/>
      <protection hidden="1"/>
    </xf>
    <xf numFmtId="190" fontId="8" fillId="0" borderId="11" xfId="54" applyNumberFormat="1" applyFont="1" applyFill="1" applyBorder="1" applyAlignment="1" applyProtection="1">
      <alignment horizontal="center" vertical="center" readingOrder="1"/>
      <protection hidden="1"/>
    </xf>
    <xf numFmtId="192" fontId="7" fillId="0" borderId="11" xfId="0" applyNumberFormat="1" applyFont="1" applyFill="1" applyBorder="1" applyAlignment="1">
      <alignment horizontal="center" vertical="center" readingOrder="1"/>
    </xf>
    <xf numFmtId="190" fontId="8" fillId="0" borderId="11" xfId="54" applyNumberFormat="1" applyFont="1" applyFill="1" applyBorder="1" applyAlignment="1" applyProtection="1">
      <alignment horizontal="center" vertical="center" wrapText="1" readingOrder="1"/>
      <protection hidden="1"/>
    </xf>
    <xf numFmtId="188" fontId="8" fillId="0" borderId="11" xfId="54" applyNumberFormat="1" applyFont="1" applyFill="1" applyBorder="1" applyAlignment="1" applyProtection="1">
      <alignment horizontal="center" vertical="center" wrapText="1" readingOrder="1"/>
      <protection hidden="1"/>
    </xf>
    <xf numFmtId="190" fontId="8" fillId="0" borderId="11" xfId="55" applyNumberFormat="1" applyFont="1" applyFill="1" applyBorder="1" applyAlignment="1" applyProtection="1">
      <alignment horizontal="center" vertical="center" readingOrder="1"/>
      <protection hidden="1"/>
    </xf>
    <xf numFmtId="188" fontId="8" fillId="0" borderId="11" xfId="55" applyNumberFormat="1" applyFont="1" applyFill="1" applyBorder="1" applyAlignment="1" applyProtection="1">
      <alignment horizontal="center" vertical="center" readingOrder="1"/>
      <protection hidden="1"/>
    </xf>
    <xf numFmtId="190" fontId="7" fillId="0" borderId="11" xfId="54" applyNumberFormat="1" applyFont="1" applyFill="1" applyBorder="1" applyAlignment="1" applyProtection="1">
      <alignment horizontal="center" vertical="center" wrapText="1" readingOrder="1"/>
      <protection hidden="1"/>
    </xf>
    <xf numFmtId="188" fontId="7" fillId="0" borderId="11" xfId="54" applyNumberFormat="1" applyFont="1" applyFill="1" applyBorder="1" applyAlignment="1" applyProtection="1">
      <alignment horizontal="center" vertical="center" wrapText="1" readingOrder="1"/>
      <protection hidden="1"/>
    </xf>
    <xf numFmtId="188" fontId="7" fillId="0" borderId="11" xfId="55" applyNumberFormat="1" applyFont="1" applyFill="1" applyBorder="1" applyAlignment="1" applyProtection="1">
      <alignment horizontal="center" vertical="center" wrapText="1" readingOrder="1"/>
      <protection hidden="1"/>
    </xf>
    <xf numFmtId="188" fontId="8" fillId="0" borderId="11" xfId="55" applyNumberFormat="1" applyFont="1" applyFill="1" applyBorder="1" applyAlignment="1" applyProtection="1">
      <alignment horizontal="center" vertical="center" wrapText="1" readingOrder="1"/>
      <protection hidden="1"/>
    </xf>
    <xf numFmtId="0" fontId="5" fillId="0" borderId="0" xfId="0" applyFont="1" applyFill="1" applyAlignment="1">
      <alignment wrapText="1"/>
    </xf>
    <xf numFmtId="188" fontId="7" fillId="0" borderId="11" xfId="55" applyNumberFormat="1" applyFont="1" applyFill="1" applyBorder="1" applyAlignment="1" applyProtection="1">
      <alignment horizontal="center" vertical="center" readingOrder="1"/>
      <protection hidden="1"/>
    </xf>
    <xf numFmtId="0" fontId="6" fillId="0" borderId="0" xfId="0" applyFont="1" applyFill="1" applyAlignment="1">
      <alignment horizontal="left" vertical="center" wrapText="1"/>
    </xf>
    <xf numFmtId="0" fontId="6" fillId="0" borderId="0" xfId="0" applyFont="1" applyFill="1" applyAlignment="1">
      <alignment horizontal="center" vertical="center" readingOrder="1"/>
    </xf>
    <xf numFmtId="0" fontId="5" fillId="0" borderId="12" xfId="55" applyNumberFormat="1" applyFont="1" applyFill="1" applyBorder="1" applyAlignment="1" applyProtection="1">
      <alignment horizontal="center" vertical="center" wrapText="1" readingOrder="1"/>
      <protection hidden="1"/>
    </xf>
    <xf numFmtId="0" fontId="5" fillId="0" borderId="12" xfId="55" applyNumberFormat="1" applyFont="1" applyFill="1" applyBorder="1" applyAlignment="1" applyProtection="1">
      <alignment horizontal="center" vertical="center" readingOrder="1"/>
      <protection hidden="1"/>
    </xf>
    <xf numFmtId="0" fontId="5" fillId="0" borderId="11" xfId="55" applyNumberFormat="1" applyFont="1" applyFill="1" applyBorder="1" applyAlignment="1" applyProtection="1">
      <alignment horizontal="center" vertical="center" wrapText="1" readingOrder="1"/>
      <protection hidden="1"/>
    </xf>
    <xf numFmtId="0" fontId="5" fillId="0" borderId="11" xfId="55" applyNumberFormat="1" applyFont="1" applyFill="1" applyBorder="1" applyAlignment="1" applyProtection="1">
      <alignment horizontal="center" vertical="center" readingOrder="1"/>
      <protection hidden="1"/>
    </xf>
    <xf numFmtId="0" fontId="1" fillId="0" borderId="0" xfId="0" applyFont="1" applyFill="1" applyAlignment="1">
      <alignment vertical="center" wrapText="1"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192" fontId="7" fillId="0" borderId="11" xfId="0" applyNumberFormat="1" applyFont="1" applyFill="1" applyBorder="1" applyAlignment="1">
      <alignment horizontal="center" vertical="center" wrapText="1" readingOrder="1"/>
    </xf>
    <xf numFmtId="192" fontId="8" fillId="0" borderId="11" xfId="0" applyNumberFormat="1" applyFont="1" applyFill="1" applyBorder="1" applyAlignment="1">
      <alignment horizontal="center" vertical="center" wrapText="1" readingOrder="1"/>
    </xf>
    <xf numFmtId="0" fontId="9" fillId="0" borderId="0" xfId="0" applyFont="1" applyFill="1" applyAlignment="1">
      <alignment wrapText="1"/>
    </xf>
    <xf numFmtId="0" fontId="10" fillId="0" borderId="0" xfId="0" applyFont="1" applyFill="1" applyAlignment="1">
      <alignment wrapText="1"/>
    </xf>
    <xf numFmtId="0" fontId="8" fillId="0" borderId="0" xfId="0" applyFont="1" applyFill="1" applyAlignment="1">
      <alignment horizontal="center" vertical="center" readingOrder="1"/>
    </xf>
    <xf numFmtId="0" fontId="1" fillId="0" borderId="0" xfId="54" applyFont="1" applyFill="1" applyAlignment="1" applyProtection="1">
      <alignment horizontal="center" vertical="center" readingOrder="1"/>
      <protection hidden="1"/>
    </xf>
    <xf numFmtId="4" fontId="1" fillId="0" borderId="0" xfId="0" applyNumberFormat="1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49" fontId="7" fillId="0" borderId="11" xfId="54" applyNumberFormat="1" applyFont="1" applyFill="1" applyBorder="1" applyAlignment="1" applyProtection="1">
      <alignment horizontal="center" vertical="center" wrapText="1" readingOrder="1"/>
      <protection hidden="1"/>
    </xf>
    <xf numFmtId="49" fontId="8" fillId="0" borderId="11" xfId="54" applyNumberFormat="1" applyFont="1" applyFill="1" applyBorder="1" applyAlignment="1" applyProtection="1">
      <alignment horizontal="center" vertical="center" wrapText="1" readingOrder="1"/>
      <protection hidden="1"/>
    </xf>
    <xf numFmtId="49" fontId="8" fillId="0" borderId="11" xfId="55" applyNumberFormat="1" applyFont="1" applyFill="1" applyBorder="1" applyAlignment="1" applyProtection="1">
      <alignment horizontal="center" vertical="center" readingOrder="1"/>
      <protection hidden="1"/>
    </xf>
    <xf numFmtId="49" fontId="7" fillId="0" borderId="11" xfId="55" applyNumberFormat="1" applyFont="1" applyFill="1" applyBorder="1" applyAlignment="1" applyProtection="1">
      <alignment horizontal="center" vertical="center" readingOrder="1"/>
      <protection hidden="1"/>
    </xf>
    <xf numFmtId="0" fontId="11" fillId="0" borderId="0" xfId="0" applyFont="1" applyFill="1" applyAlignment="1">
      <alignment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  <protection/>
    </xf>
    <xf numFmtId="190" fontId="8" fillId="0" borderId="13" xfId="54" applyNumberFormat="1" applyFont="1" applyFill="1" applyBorder="1" applyAlignment="1" applyProtection="1">
      <alignment horizontal="center" vertical="center" wrapText="1" readingOrder="1"/>
      <protection hidden="1"/>
    </xf>
    <xf numFmtId="49" fontId="8" fillId="0" borderId="11" xfId="55" applyNumberFormat="1" applyFont="1" applyFill="1" applyBorder="1" applyAlignment="1" applyProtection="1">
      <alignment horizontal="center" vertical="center" wrapText="1" readingOrder="1"/>
      <protection hidden="1"/>
    </xf>
    <xf numFmtId="49" fontId="7" fillId="0" borderId="11" xfId="55" applyNumberFormat="1" applyFont="1" applyFill="1" applyBorder="1" applyAlignment="1" applyProtection="1">
      <alignment horizontal="center" vertical="center" wrapText="1" readingOrder="1"/>
      <protection hidden="1"/>
    </xf>
    <xf numFmtId="0" fontId="6" fillId="0" borderId="0" xfId="0" applyNumberFormat="1" applyFont="1" applyFill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vertical="center" wrapText="1"/>
    </xf>
    <xf numFmtId="0" fontId="1" fillId="0" borderId="0" xfId="0" applyNumberFormat="1" applyFont="1" applyFill="1" applyAlignment="1">
      <alignment vertical="center" wrapText="1"/>
    </xf>
    <xf numFmtId="0" fontId="1" fillId="0" borderId="0" xfId="54" applyFont="1" applyFill="1" applyAlignment="1" applyProtection="1">
      <alignment horizontal="center" vertical="center"/>
      <protection hidden="1"/>
    </xf>
    <xf numFmtId="4" fontId="7" fillId="0" borderId="11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Alignment="1">
      <alignment horizontal="center"/>
    </xf>
    <xf numFmtId="0" fontId="7" fillId="0" borderId="11" xfId="55" applyNumberFormat="1" applyFont="1" applyFill="1" applyBorder="1" applyAlignment="1" applyProtection="1">
      <alignment horizontal="left" vertical="center" wrapText="1" readingOrder="1"/>
      <protection hidden="1"/>
    </xf>
    <xf numFmtId="0" fontId="7" fillId="0" borderId="11" xfId="54" applyNumberFormat="1" applyFont="1" applyFill="1" applyBorder="1" applyAlignment="1" applyProtection="1">
      <alignment horizontal="left" vertical="center" wrapText="1" readingOrder="1"/>
      <protection hidden="1"/>
    </xf>
    <xf numFmtId="0" fontId="8" fillId="0" borderId="11" xfId="54" applyNumberFormat="1" applyFont="1" applyFill="1" applyBorder="1" applyAlignment="1" applyProtection="1">
      <alignment horizontal="left" vertical="center" wrapText="1" readingOrder="1"/>
      <protection hidden="1"/>
    </xf>
    <xf numFmtId="0" fontId="8" fillId="0" borderId="11" xfId="54" applyNumberFormat="1" applyFont="1" applyFill="1" applyBorder="1" applyAlignment="1" applyProtection="1">
      <alignment horizontal="left" vertical="top" wrapText="1" readingOrder="1"/>
      <protection hidden="1"/>
    </xf>
    <xf numFmtId="0" fontId="8" fillId="0" borderId="11" xfId="55" applyNumberFormat="1" applyFont="1" applyFill="1" applyBorder="1" applyAlignment="1" applyProtection="1">
      <alignment horizontal="left" vertical="center" wrapText="1" readingOrder="1"/>
      <protection hidden="1"/>
    </xf>
    <xf numFmtId="0" fontId="8" fillId="0" borderId="11" xfId="0" applyNumberFormat="1" applyFont="1" applyFill="1" applyBorder="1" applyAlignment="1">
      <alignment horizontal="left" vertical="center" wrapText="1" readingOrder="1"/>
    </xf>
    <xf numFmtId="0" fontId="7" fillId="0" borderId="11" xfId="0" applyNumberFormat="1" applyFont="1" applyFill="1" applyBorder="1" applyAlignment="1">
      <alignment horizontal="left" vertical="center" wrapText="1" readingOrder="1"/>
    </xf>
    <xf numFmtId="0" fontId="11" fillId="0" borderId="11" xfId="0" applyFont="1" applyFill="1" applyBorder="1" applyAlignment="1">
      <alignment vertical="center" wrapText="1"/>
    </xf>
    <xf numFmtId="0" fontId="8" fillId="0" borderId="11" xfId="0" applyNumberFormat="1" applyFont="1" applyFill="1" applyBorder="1" applyAlignment="1">
      <alignment vertical="center" wrapText="1" readingOrder="1"/>
    </xf>
    <xf numFmtId="0" fontId="11" fillId="0" borderId="13" xfId="0" applyFont="1" applyFill="1" applyBorder="1" applyAlignment="1">
      <alignment vertical="center"/>
    </xf>
    <xf numFmtId="0" fontId="8" fillId="0" borderId="11" xfId="55" applyNumberFormat="1" applyFont="1" applyFill="1" applyBorder="1" applyAlignment="1" applyProtection="1">
      <alignment horizontal="left" vertical="top" wrapText="1" readingOrder="1"/>
      <protection hidden="1"/>
    </xf>
    <xf numFmtId="49" fontId="5" fillId="0" borderId="12" xfId="55" applyNumberFormat="1" applyFont="1" applyFill="1" applyBorder="1" applyAlignment="1" applyProtection="1">
      <alignment horizontal="center" vertical="center" wrapText="1" readingOrder="1"/>
      <protection hidden="1"/>
    </xf>
    <xf numFmtId="49" fontId="5" fillId="0" borderId="11" xfId="55" applyNumberFormat="1" applyFont="1" applyFill="1" applyBorder="1" applyAlignment="1" applyProtection="1">
      <alignment horizontal="center" vertical="center" readingOrder="1"/>
      <protection hidden="1"/>
    </xf>
    <xf numFmtId="9" fontId="7" fillId="32" borderId="11" xfId="60" applyNumberFormat="1" applyFont="1" applyFill="1" applyBorder="1" applyAlignment="1">
      <alignment horizontal="center" vertical="center"/>
    </xf>
    <xf numFmtId="9" fontId="8" fillId="32" borderId="11" xfId="60" applyNumberFormat="1" applyFont="1" applyFill="1" applyBorder="1" applyAlignment="1">
      <alignment horizontal="center" vertical="center"/>
    </xf>
    <xf numFmtId="192" fontId="1" fillId="0" borderId="0" xfId="0" applyNumberFormat="1" applyFont="1" applyFill="1" applyAlignment="1">
      <alignment/>
    </xf>
    <xf numFmtId="0" fontId="8" fillId="0" borderId="0" xfId="0" applyFont="1" applyFill="1" applyAlignment="1">
      <alignment vertical="center" wrapText="1"/>
    </xf>
    <xf numFmtId="187" fontId="8" fillId="0" borderId="11" xfId="63" applyFont="1" applyFill="1" applyBorder="1" applyAlignment="1">
      <alignment horizontal="left" vertical="center" wrapText="1"/>
    </xf>
    <xf numFmtId="49" fontId="8" fillId="0" borderId="11" xfId="0" applyNumberFormat="1" applyFont="1" applyFill="1" applyBorder="1" applyAlignment="1">
      <alignment horizontal="justify" vertical="center" wrapText="1"/>
    </xf>
    <xf numFmtId="215" fontId="7" fillId="0" borderId="11" xfId="0" applyNumberFormat="1" applyFont="1" applyFill="1" applyBorder="1" applyAlignment="1">
      <alignment horizontal="center" vertical="center" readingOrder="1"/>
    </xf>
    <xf numFmtId="215" fontId="7" fillId="0" borderId="11" xfId="0" applyNumberFormat="1" applyFont="1" applyFill="1" applyBorder="1" applyAlignment="1">
      <alignment horizontal="right" vertical="center" wrapText="1" readingOrder="1"/>
    </xf>
    <xf numFmtId="215" fontId="8" fillId="0" borderId="11" xfId="0" applyNumberFormat="1" applyFont="1" applyFill="1" applyBorder="1" applyAlignment="1">
      <alignment horizontal="right" vertical="center" wrapText="1" readingOrder="1"/>
    </xf>
    <xf numFmtId="215" fontId="7" fillId="0" borderId="11" xfId="0" applyNumberFormat="1" applyFont="1" applyFill="1" applyBorder="1" applyAlignment="1">
      <alignment horizontal="right" vertical="center" readingOrder="1"/>
    </xf>
    <xf numFmtId="0" fontId="49" fillId="0" borderId="0" xfId="0" applyFont="1" applyFill="1" applyAlignment="1">
      <alignment/>
    </xf>
    <xf numFmtId="192" fontId="5" fillId="0" borderId="0" xfId="0" applyNumberFormat="1" applyFont="1" applyFill="1" applyAlignment="1">
      <alignment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/>
    </xf>
    <xf numFmtId="0" fontId="7" fillId="0" borderId="11" xfId="55" applyNumberFormat="1" applyFont="1" applyFill="1" applyBorder="1" applyAlignment="1">
      <alignment horizontal="right" vertical="center" wrapText="1" readingOrder="1"/>
      <protection/>
    </xf>
    <xf numFmtId="0" fontId="8" fillId="0" borderId="0" xfId="0" applyNumberFormat="1" applyFont="1" applyFill="1" applyAlignment="1">
      <alignment horizontal="center" vertical="center" wrapText="1"/>
    </xf>
    <xf numFmtId="0" fontId="8" fillId="0" borderId="0" xfId="0" applyNumberFormat="1" applyFont="1" applyFill="1" applyAlignment="1">
      <alignment vertical="center" wrapText="1" readingOrder="1"/>
    </xf>
    <xf numFmtId="1" fontId="1" fillId="0" borderId="11" xfId="54" applyNumberFormat="1" applyFont="1" applyFill="1" applyBorder="1" applyAlignment="1" applyProtection="1">
      <alignment horizontal="center" vertical="center" wrapText="1" readingOrder="1"/>
      <protection hidden="1"/>
    </xf>
    <xf numFmtId="4" fontId="1" fillId="0" borderId="11" xfId="54" applyNumberFormat="1" applyFont="1" applyFill="1" applyBorder="1" applyAlignment="1" applyProtection="1">
      <alignment horizontal="center" vertical="center" wrapText="1"/>
      <protection hidden="1"/>
    </xf>
    <xf numFmtId="0" fontId="1" fillId="0" borderId="11" xfId="55" applyNumberFormat="1" applyFont="1" applyFill="1" applyBorder="1" applyAlignment="1" applyProtection="1">
      <alignment horizontal="center" vertical="center" readingOrder="1"/>
      <protection hidden="1"/>
    </xf>
    <xf numFmtId="0" fontId="1" fillId="0" borderId="11" xfId="55" applyNumberFormat="1" applyFont="1" applyFill="1" applyBorder="1" applyAlignment="1" applyProtection="1">
      <alignment horizontal="center" vertical="center" wrapText="1" readingOrder="1"/>
      <protection hidden="1"/>
    </xf>
    <xf numFmtId="4" fontId="8" fillId="0" borderId="11" xfId="55" applyNumberFormat="1" applyFont="1" applyFill="1" applyBorder="1" applyAlignment="1" applyProtection="1">
      <alignment horizontal="center" vertical="center"/>
      <protection hidden="1"/>
    </xf>
    <xf numFmtId="4" fontId="8" fillId="0" borderId="11" xfId="55" applyNumberFormat="1" applyFont="1" applyFill="1" applyBorder="1" applyAlignment="1" applyProtection="1">
      <alignment horizontal="center" vertical="center" wrapText="1"/>
      <protection hidden="1"/>
    </xf>
    <xf numFmtId="0" fontId="8" fillId="0" borderId="11" xfId="55" applyNumberFormat="1" applyFont="1" applyFill="1" applyBorder="1" applyAlignment="1" applyProtection="1">
      <alignment horizontal="center" vertical="center" readingOrder="1"/>
      <protection hidden="1"/>
    </xf>
    <xf numFmtId="188" fontId="7" fillId="0" borderId="11" xfId="54" applyNumberFormat="1" applyFont="1" applyFill="1" applyBorder="1" applyAlignment="1" applyProtection="1">
      <alignment horizontal="center" vertical="center" readingOrder="1"/>
      <protection hidden="1"/>
    </xf>
    <xf numFmtId="49" fontId="7" fillId="0" borderId="11" xfId="54" applyNumberFormat="1" applyFont="1" applyFill="1" applyBorder="1" applyAlignment="1" applyProtection="1">
      <alignment horizontal="center" vertical="center" readingOrder="1"/>
      <protection hidden="1"/>
    </xf>
    <xf numFmtId="49" fontId="7" fillId="0" borderId="11" xfId="55" applyNumberFormat="1" applyFont="1" applyFill="1" applyBorder="1" applyAlignment="1">
      <alignment horizontal="center" vertical="center" readingOrder="1"/>
      <protection/>
    </xf>
    <xf numFmtId="0" fontId="7" fillId="0" borderId="11" xfId="55" applyFont="1" applyFill="1" applyBorder="1" applyAlignment="1">
      <alignment horizontal="center" vertical="center" readingOrder="1"/>
      <protection/>
    </xf>
    <xf numFmtId="0" fontId="8" fillId="0" borderId="11" xfId="54" applyNumberFormat="1" applyFont="1" applyFill="1" applyBorder="1" applyAlignment="1" applyProtection="1">
      <alignment horizontal="left" vertical="center" wrapText="1"/>
      <protection hidden="1"/>
    </xf>
    <xf numFmtId="0" fontId="7" fillId="0" borderId="11" xfId="54" applyNumberFormat="1" applyFont="1" applyFill="1" applyBorder="1" applyAlignment="1" applyProtection="1">
      <alignment horizontal="left" vertical="center" wrapText="1"/>
      <protection hidden="1"/>
    </xf>
    <xf numFmtId="0" fontId="8" fillId="0" borderId="11" xfId="55" applyNumberFormat="1" applyFont="1" applyFill="1" applyBorder="1" applyAlignment="1" applyProtection="1">
      <alignment horizontal="left" vertical="center" wrapText="1"/>
      <protection hidden="1"/>
    </xf>
    <xf numFmtId="0" fontId="8" fillId="0" borderId="13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9" fontId="7" fillId="32" borderId="11" xfId="60" applyNumberFormat="1" applyFont="1" applyFill="1" applyBorder="1" applyAlignment="1">
      <alignment horizontal="center" vertical="center" readingOrder="1"/>
    </xf>
    <xf numFmtId="0" fontId="5" fillId="0" borderId="0" xfId="0" applyFont="1" applyFill="1" applyAlignment="1">
      <alignment vertical="center" readingOrder="1"/>
    </xf>
    <xf numFmtId="0" fontId="7" fillId="0" borderId="0" xfId="0" applyNumberFormat="1" applyFont="1" applyFill="1" applyAlignment="1">
      <alignment horizontal="center" vertical="center" wrapText="1" readingOrder="1"/>
    </xf>
    <xf numFmtId="0" fontId="49" fillId="0" borderId="0" xfId="0" applyFont="1" applyFill="1" applyAlignment="1">
      <alignment horizontal="left" vertic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7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Tmp1" xfId="54"/>
    <cellStyle name="Обычный_Tmp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">
    <dxf>
      <font>
        <b/>
        <i/>
        <color rgb="FFC00000"/>
      </font>
      <fill>
        <patternFill>
          <bgColor rgb="FFFFCCFF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65</xdr:row>
      <xdr:rowOff>0</xdr:rowOff>
    </xdr:from>
    <xdr:ext cx="76200" cy="200025"/>
    <xdr:sp fLocksText="0">
      <xdr:nvSpPr>
        <xdr:cNvPr id="1" name="Text Box 31"/>
        <xdr:cNvSpPr txBox="1">
          <a:spLocks noChangeArrowheads="1"/>
        </xdr:cNvSpPr>
      </xdr:nvSpPr>
      <xdr:spPr>
        <a:xfrm>
          <a:off x="9248775" y="2277427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71</xdr:row>
      <xdr:rowOff>0</xdr:rowOff>
    </xdr:from>
    <xdr:ext cx="0" cy="238125"/>
    <xdr:sp fLocksText="0">
      <xdr:nvSpPr>
        <xdr:cNvPr id="2" name="Text Box 31"/>
        <xdr:cNvSpPr txBox="1">
          <a:spLocks noChangeArrowheads="1"/>
        </xdr:cNvSpPr>
      </xdr:nvSpPr>
      <xdr:spPr>
        <a:xfrm>
          <a:off x="847725" y="25669875"/>
          <a:ext cx="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77</xdr:row>
      <xdr:rowOff>0</xdr:rowOff>
    </xdr:from>
    <xdr:ext cx="76200" cy="1238250"/>
    <xdr:sp fLocksText="0">
      <xdr:nvSpPr>
        <xdr:cNvPr id="3" name="Text Box 31"/>
        <xdr:cNvSpPr txBox="1">
          <a:spLocks noChangeArrowheads="1"/>
        </xdr:cNvSpPr>
      </xdr:nvSpPr>
      <xdr:spPr>
        <a:xfrm>
          <a:off x="847725" y="28213050"/>
          <a:ext cx="762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77</xdr:row>
      <xdr:rowOff>0</xdr:rowOff>
    </xdr:from>
    <xdr:ext cx="76200" cy="1238250"/>
    <xdr:sp fLocksText="0">
      <xdr:nvSpPr>
        <xdr:cNvPr id="4" name="Text Box 31"/>
        <xdr:cNvSpPr txBox="1">
          <a:spLocks noChangeArrowheads="1"/>
        </xdr:cNvSpPr>
      </xdr:nvSpPr>
      <xdr:spPr>
        <a:xfrm>
          <a:off x="847725" y="28213050"/>
          <a:ext cx="76200" cy="1238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113</xdr:row>
      <xdr:rowOff>0</xdr:rowOff>
    </xdr:from>
    <xdr:ext cx="76200" cy="981075"/>
    <xdr:sp fLocksText="0">
      <xdr:nvSpPr>
        <xdr:cNvPr id="5" name="Text Box 31"/>
        <xdr:cNvSpPr txBox="1">
          <a:spLocks noChangeArrowheads="1"/>
        </xdr:cNvSpPr>
      </xdr:nvSpPr>
      <xdr:spPr>
        <a:xfrm>
          <a:off x="847725" y="37299900"/>
          <a:ext cx="762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113</xdr:row>
      <xdr:rowOff>0</xdr:rowOff>
    </xdr:from>
    <xdr:ext cx="76200" cy="981075"/>
    <xdr:sp fLocksText="0">
      <xdr:nvSpPr>
        <xdr:cNvPr id="6" name="Text Box 31"/>
        <xdr:cNvSpPr txBox="1">
          <a:spLocks noChangeArrowheads="1"/>
        </xdr:cNvSpPr>
      </xdr:nvSpPr>
      <xdr:spPr>
        <a:xfrm>
          <a:off x="847725" y="37299900"/>
          <a:ext cx="76200" cy="981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113</xdr:row>
      <xdr:rowOff>0</xdr:rowOff>
    </xdr:from>
    <xdr:ext cx="76200" cy="476250"/>
    <xdr:sp fLocksText="0">
      <xdr:nvSpPr>
        <xdr:cNvPr id="7" name="Text Box 31"/>
        <xdr:cNvSpPr txBox="1">
          <a:spLocks noChangeArrowheads="1"/>
        </xdr:cNvSpPr>
      </xdr:nvSpPr>
      <xdr:spPr>
        <a:xfrm>
          <a:off x="847725" y="37299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113</xdr:row>
      <xdr:rowOff>0</xdr:rowOff>
    </xdr:from>
    <xdr:ext cx="76200" cy="476250"/>
    <xdr:sp fLocksText="0">
      <xdr:nvSpPr>
        <xdr:cNvPr id="8" name="Text Box 31"/>
        <xdr:cNvSpPr txBox="1">
          <a:spLocks noChangeArrowheads="1"/>
        </xdr:cNvSpPr>
      </xdr:nvSpPr>
      <xdr:spPr>
        <a:xfrm>
          <a:off x="847725" y="37299900"/>
          <a:ext cx="76200" cy="476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838200</xdr:colOff>
      <xdr:row>146</xdr:row>
      <xdr:rowOff>0</xdr:rowOff>
    </xdr:from>
    <xdr:ext cx="85725" cy="866775"/>
    <xdr:sp fLocksText="0">
      <xdr:nvSpPr>
        <xdr:cNvPr id="9" name="Text Box 31"/>
        <xdr:cNvSpPr txBox="1">
          <a:spLocks noChangeArrowheads="1"/>
        </xdr:cNvSpPr>
      </xdr:nvSpPr>
      <xdr:spPr>
        <a:xfrm>
          <a:off x="838200" y="49901475"/>
          <a:ext cx="85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838200</xdr:colOff>
      <xdr:row>146</xdr:row>
      <xdr:rowOff>0</xdr:rowOff>
    </xdr:from>
    <xdr:ext cx="85725" cy="866775"/>
    <xdr:sp fLocksText="0">
      <xdr:nvSpPr>
        <xdr:cNvPr id="10" name="Text Box 31"/>
        <xdr:cNvSpPr txBox="1">
          <a:spLocks noChangeArrowheads="1"/>
        </xdr:cNvSpPr>
      </xdr:nvSpPr>
      <xdr:spPr>
        <a:xfrm>
          <a:off x="838200" y="49901475"/>
          <a:ext cx="85725" cy="866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262</xdr:row>
      <xdr:rowOff>0</xdr:rowOff>
    </xdr:from>
    <xdr:ext cx="76200" cy="990600"/>
    <xdr:sp fLocksText="0">
      <xdr:nvSpPr>
        <xdr:cNvPr id="11" name="Text Box 31"/>
        <xdr:cNvSpPr txBox="1">
          <a:spLocks noChangeArrowheads="1"/>
        </xdr:cNvSpPr>
      </xdr:nvSpPr>
      <xdr:spPr>
        <a:xfrm>
          <a:off x="847725" y="80476725"/>
          <a:ext cx="76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262</xdr:row>
      <xdr:rowOff>0</xdr:rowOff>
    </xdr:from>
    <xdr:ext cx="76200" cy="990600"/>
    <xdr:sp fLocksText="0">
      <xdr:nvSpPr>
        <xdr:cNvPr id="12" name="Text Box 31"/>
        <xdr:cNvSpPr txBox="1">
          <a:spLocks noChangeArrowheads="1"/>
        </xdr:cNvSpPr>
      </xdr:nvSpPr>
      <xdr:spPr>
        <a:xfrm>
          <a:off x="847725" y="80476725"/>
          <a:ext cx="7620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262</xdr:row>
      <xdr:rowOff>0</xdr:rowOff>
    </xdr:from>
    <xdr:ext cx="76200" cy="323850"/>
    <xdr:sp fLocksText="0">
      <xdr:nvSpPr>
        <xdr:cNvPr id="13" name="Text Box 31"/>
        <xdr:cNvSpPr txBox="1">
          <a:spLocks noChangeArrowheads="1"/>
        </xdr:cNvSpPr>
      </xdr:nvSpPr>
      <xdr:spPr>
        <a:xfrm>
          <a:off x="847725" y="804767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847725</xdr:colOff>
      <xdr:row>262</xdr:row>
      <xdr:rowOff>0</xdr:rowOff>
    </xdr:from>
    <xdr:ext cx="76200" cy="323850"/>
    <xdr:sp fLocksText="0">
      <xdr:nvSpPr>
        <xdr:cNvPr id="14" name="Text Box 31"/>
        <xdr:cNvSpPr txBox="1">
          <a:spLocks noChangeArrowheads="1"/>
        </xdr:cNvSpPr>
      </xdr:nvSpPr>
      <xdr:spPr>
        <a:xfrm>
          <a:off x="847725" y="80476725"/>
          <a:ext cx="76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69"/>
  <sheetViews>
    <sheetView tabSelected="1" view="pageBreakPreview" zoomScale="55" zoomScaleNormal="96" zoomScaleSheetLayoutView="55" workbookViewId="0" topLeftCell="A242">
      <selection activeCell="H38" sqref="H1:J16384"/>
    </sheetView>
  </sheetViews>
  <sheetFormatPr defaultColWidth="9.140625" defaultRowHeight="12.75"/>
  <cols>
    <col min="1" max="1" width="95.421875" style="47" customWidth="1"/>
    <col min="2" max="2" width="8.57421875" style="3" customWidth="1"/>
    <col min="3" max="3" width="9.140625" style="3" customWidth="1"/>
    <col min="4" max="4" width="17.28125" style="3" customWidth="1"/>
    <col min="5" max="5" width="8.28125" style="3" customWidth="1"/>
    <col min="6" max="6" width="14.8515625" style="33" customWidth="1"/>
    <col min="7" max="7" width="15.28125" style="33" customWidth="1"/>
    <col min="8" max="8" width="16.00390625" style="32" hidden="1" customWidth="1"/>
    <col min="9" max="9" width="17.00390625" style="50" hidden="1" customWidth="1"/>
    <col min="10" max="10" width="14.00390625" style="1" hidden="1" customWidth="1"/>
    <col min="11" max="11" width="14.00390625" style="1" customWidth="1"/>
    <col min="12" max="15" width="9.140625" style="1" customWidth="1"/>
    <col min="16" max="16384" width="9.140625" style="1" customWidth="1"/>
  </cols>
  <sheetData>
    <row r="1" spans="1:10" ht="57" customHeight="1">
      <c r="A1" s="17"/>
      <c r="B1" s="23"/>
      <c r="C1" s="23"/>
      <c r="D1" s="100" t="s">
        <v>180</v>
      </c>
      <c r="E1" s="100"/>
      <c r="F1" s="100"/>
      <c r="G1" s="100"/>
      <c r="H1" s="25"/>
      <c r="I1" s="25"/>
      <c r="J1" s="23"/>
    </row>
    <row r="2" spans="1:10" ht="14.25" customHeight="1">
      <c r="A2" s="17"/>
      <c r="B2" s="23"/>
      <c r="C2" s="23"/>
      <c r="D2" s="23"/>
      <c r="E2" s="23"/>
      <c r="F2" s="25"/>
      <c r="G2" s="25"/>
      <c r="H2" s="25"/>
      <c r="I2" s="25"/>
      <c r="J2" s="23"/>
    </row>
    <row r="3" spans="1:10" ht="27" customHeight="1">
      <c r="A3" s="99" t="s">
        <v>181</v>
      </c>
      <c r="B3" s="99"/>
      <c r="C3" s="99"/>
      <c r="D3" s="99"/>
      <c r="E3" s="99"/>
      <c r="F3" s="99"/>
      <c r="G3" s="99"/>
      <c r="H3" s="79"/>
      <c r="I3" s="79"/>
      <c r="J3" s="80"/>
    </row>
    <row r="4" spans="1:10" ht="18">
      <c r="A4" s="44"/>
      <c r="B4" s="18"/>
      <c r="C4" s="18"/>
      <c r="D4" s="18"/>
      <c r="E4" s="18"/>
      <c r="F4" s="30"/>
      <c r="G4" s="31" t="s">
        <v>30</v>
      </c>
      <c r="H4" s="48" t="s">
        <v>30</v>
      </c>
      <c r="I4" s="48" t="s">
        <v>30</v>
      </c>
      <c r="J4" s="31"/>
    </row>
    <row r="5" spans="1:10" ht="39.75" customHeight="1">
      <c r="A5" s="19" t="s">
        <v>3</v>
      </c>
      <c r="B5" s="20" t="s">
        <v>4</v>
      </c>
      <c r="C5" s="19" t="s">
        <v>28</v>
      </c>
      <c r="D5" s="62" t="s">
        <v>0</v>
      </c>
      <c r="E5" s="19" t="s">
        <v>1</v>
      </c>
      <c r="F5" s="81" t="s">
        <v>182</v>
      </c>
      <c r="G5" s="81" t="s">
        <v>183</v>
      </c>
      <c r="H5" s="82" t="str">
        <f>F5</f>
        <v>Утверждено на 31.12.2021 г.</v>
      </c>
      <c r="I5" s="82" t="str">
        <f>G5</f>
        <v>Исполнено на 31.12.2021 г.</v>
      </c>
      <c r="J5" s="81" t="s">
        <v>29</v>
      </c>
    </row>
    <row r="6" spans="1:10" ht="18">
      <c r="A6" s="21">
        <v>1</v>
      </c>
      <c r="B6" s="22">
        <v>2</v>
      </c>
      <c r="C6" s="21">
        <v>3</v>
      </c>
      <c r="D6" s="63">
        <v>4</v>
      </c>
      <c r="E6" s="21">
        <v>5</v>
      </c>
      <c r="F6" s="83">
        <v>6</v>
      </c>
      <c r="G6" s="84">
        <v>7</v>
      </c>
      <c r="H6" s="85"/>
      <c r="I6" s="86"/>
      <c r="J6" s="87">
        <v>8</v>
      </c>
    </row>
    <row r="7" spans="1:11" s="24" customFormat="1" ht="27" customHeight="1">
      <c r="A7" s="51" t="s">
        <v>18</v>
      </c>
      <c r="B7" s="4">
        <v>303</v>
      </c>
      <c r="C7" s="88"/>
      <c r="D7" s="89"/>
      <c r="E7" s="4"/>
      <c r="F7" s="6"/>
      <c r="G7" s="6"/>
      <c r="H7" s="70"/>
      <c r="I7" s="49"/>
      <c r="J7" s="6"/>
      <c r="K7" s="75"/>
    </row>
    <row r="8" spans="1:11" s="15" customFormat="1" ht="18" customHeight="1">
      <c r="A8" s="52" t="s">
        <v>6</v>
      </c>
      <c r="B8" s="11">
        <v>303</v>
      </c>
      <c r="C8" s="12">
        <v>100</v>
      </c>
      <c r="D8" s="35"/>
      <c r="E8" s="11"/>
      <c r="F8" s="26">
        <f aca="true" t="shared" si="0" ref="F8:F13">+ROUND(H8/1000,1)+0.1</f>
        <v>5282</v>
      </c>
      <c r="G8" s="26">
        <f>+ROUND(I8/1000,1)</f>
        <v>4854</v>
      </c>
      <c r="H8" s="71">
        <f>H9+H14+H19+H31+H43+H48+H37</f>
        <v>5281914.35</v>
      </c>
      <c r="I8" s="71">
        <f>I9+I14+I19+I31+I43+I48+I37</f>
        <v>4853981.87</v>
      </c>
      <c r="J8" s="64">
        <f>IF(F8=0,0,G8/F8)</f>
        <v>0.9189700870882241</v>
      </c>
      <c r="K8" s="75"/>
    </row>
    <row r="9" spans="1:11" s="28" customFormat="1" ht="39.75" customHeight="1">
      <c r="A9" s="52" t="s">
        <v>19</v>
      </c>
      <c r="B9" s="11">
        <v>303</v>
      </c>
      <c r="C9" s="12">
        <v>102</v>
      </c>
      <c r="D9" s="35"/>
      <c r="E9" s="11"/>
      <c r="F9" s="26">
        <f t="shared" si="0"/>
        <v>1262</v>
      </c>
      <c r="G9" s="26">
        <f>+ROUND(I9/1000,1)+0.1</f>
        <v>1262</v>
      </c>
      <c r="H9" s="71">
        <f aca="true" t="shared" si="1" ref="H9:I12">H10</f>
        <v>1261916.96</v>
      </c>
      <c r="I9" s="71">
        <f t="shared" si="1"/>
        <v>1261916.96</v>
      </c>
      <c r="J9" s="64">
        <f aca="true" t="shared" si="2" ref="J9:J88">IF(F9=0,0,G9/F9)</f>
        <v>1</v>
      </c>
      <c r="K9" s="75"/>
    </row>
    <row r="10" spans="1:11" s="29" customFormat="1" ht="19.5" customHeight="1">
      <c r="A10" s="46" t="s">
        <v>56</v>
      </c>
      <c r="B10" s="7">
        <v>303</v>
      </c>
      <c r="C10" s="8">
        <v>102</v>
      </c>
      <c r="D10" s="36" t="s">
        <v>110</v>
      </c>
      <c r="E10" s="7"/>
      <c r="F10" s="27">
        <f t="shared" si="0"/>
        <v>1262</v>
      </c>
      <c r="G10" s="27">
        <f>+ROUND(I10/1000,1)+0.1</f>
        <v>1262</v>
      </c>
      <c r="H10" s="72">
        <f>H12</f>
        <v>1261916.96</v>
      </c>
      <c r="I10" s="72">
        <f>I12</f>
        <v>1261916.96</v>
      </c>
      <c r="J10" s="65">
        <f t="shared" si="2"/>
        <v>1</v>
      </c>
      <c r="K10" s="66"/>
    </row>
    <row r="11" spans="1:11" s="2" customFormat="1" ht="21" customHeight="1">
      <c r="A11" s="46" t="s">
        <v>39</v>
      </c>
      <c r="B11" s="7">
        <v>303</v>
      </c>
      <c r="C11" s="8">
        <v>102</v>
      </c>
      <c r="D11" s="36" t="s">
        <v>111</v>
      </c>
      <c r="E11" s="7"/>
      <c r="F11" s="27">
        <f t="shared" si="0"/>
        <v>1262</v>
      </c>
      <c r="G11" s="27">
        <f>+ROUND(I11/1000,1)+0.1</f>
        <v>1262</v>
      </c>
      <c r="H11" s="72">
        <f>H12</f>
        <v>1261916.96</v>
      </c>
      <c r="I11" s="72">
        <f>I12</f>
        <v>1261916.96</v>
      </c>
      <c r="J11" s="65">
        <f t="shared" si="2"/>
        <v>1</v>
      </c>
      <c r="K11" s="66"/>
    </row>
    <row r="12" spans="1:11" s="2" customFormat="1" ht="57" customHeight="1">
      <c r="A12" s="46" t="s">
        <v>57</v>
      </c>
      <c r="B12" s="7">
        <v>303</v>
      </c>
      <c r="C12" s="8">
        <v>102</v>
      </c>
      <c r="D12" s="36" t="s">
        <v>111</v>
      </c>
      <c r="E12" s="7">
        <v>100</v>
      </c>
      <c r="F12" s="27">
        <f t="shared" si="0"/>
        <v>1262</v>
      </c>
      <c r="G12" s="27">
        <f>+ROUND(I12/1000,1)+0.1</f>
        <v>1262</v>
      </c>
      <c r="H12" s="72">
        <f t="shared" si="1"/>
        <v>1261916.96</v>
      </c>
      <c r="I12" s="72">
        <f t="shared" si="1"/>
        <v>1261916.96</v>
      </c>
      <c r="J12" s="65">
        <f t="shared" si="2"/>
        <v>1</v>
      </c>
      <c r="K12" s="66"/>
    </row>
    <row r="13" spans="1:11" s="2" customFormat="1" ht="39" customHeight="1">
      <c r="A13" s="53" t="s">
        <v>58</v>
      </c>
      <c r="B13" s="7">
        <v>303</v>
      </c>
      <c r="C13" s="8">
        <v>102</v>
      </c>
      <c r="D13" s="36" t="s">
        <v>111</v>
      </c>
      <c r="E13" s="7">
        <v>120</v>
      </c>
      <c r="F13" s="27">
        <f t="shared" si="0"/>
        <v>1262</v>
      </c>
      <c r="G13" s="27">
        <f>+ROUND(I13/1000,1)+0.1</f>
        <v>1262</v>
      </c>
      <c r="H13" s="72">
        <v>1261916.96</v>
      </c>
      <c r="I13" s="72">
        <v>1261916.96</v>
      </c>
      <c r="J13" s="65">
        <f t="shared" si="2"/>
        <v>1</v>
      </c>
      <c r="K13" s="66"/>
    </row>
    <row r="14" spans="1:11" s="15" customFormat="1" ht="48" customHeight="1">
      <c r="A14" s="52" t="s">
        <v>20</v>
      </c>
      <c r="B14" s="11">
        <v>303</v>
      </c>
      <c r="C14" s="12">
        <v>103</v>
      </c>
      <c r="D14" s="35"/>
      <c r="E14" s="11"/>
      <c r="F14" s="26">
        <f aca="true" t="shared" si="3" ref="F14:G18">+ROUND(H14/1000,1)+0.1</f>
        <v>24</v>
      </c>
      <c r="G14" s="26">
        <f t="shared" si="3"/>
        <v>24</v>
      </c>
      <c r="H14" s="71">
        <f aca="true" t="shared" si="4" ref="H14:I17">H15</f>
        <v>23939.4</v>
      </c>
      <c r="I14" s="71">
        <f t="shared" si="4"/>
        <v>23939.4</v>
      </c>
      <c r="J14" s="64">
        <f t="shared" si="2"/>
        <v>1</v>
      </c>
      <c r="K14" s="75"/>
    </row>
    <row r="15" spans="1:11" s="2" customFormat="1" ht="36" customHeight="1">
      <c r="A15" s="39" t="s">
        <v>59</v>
      </c>
      <c r="B15" s="7">
        <v>303</v>
      </c>
      <c r="C15" s="8">
        <v>103</v>
      </c>
      <c r="D15" s="36" t="s">
        <v>112</v>
      </c>
      <c r="E15" s="7"/>
      <c r="F15" s="27">
        <f t="shared" si="3"/>
        <v>24</v>
      </c>
      <c r="G15" s="27">
        <f t="shared" si="3"/>
        <v>24</v>
      </c>
      <c r="H15" s="72">
        <f>H17</f>
        <v>23939.4</v>
      </c>
      <c r="I15" s="72">
        <f>I17</f>
        <v>23939.4</v>
      </c>
      <c r="J15" s="65">
        <f t="shared" si="2"/>
        <v>1</v>
      </c>
      <c r="K15" s="66"/>
    </row>
    <row r="16" spans="1:11" s="28" customFormat="1" ht="24" customHeight="1">
      <c r="A16" s="54" t="s">
        <v>39</v>
      </c>
      <c r="B16" s="7">
        <v>303</v>
      </c>
      <c r="C16" s="8">
        <v>103</v>
      </c>
      <c r="D16" s="36" t="s">
        <v>113</v>
      </c>
      <c r="E16" s="7"/>
      <c r="F16" s="27">
        <f t="shared" si="3"/>
        <v>24</v>
      </c>
      <c r="G16" s="27">
        <f t="shared" si="3"/>
        <v>24</v>
      </c>
      <c r="H16" s="72">
        <f>H17</f>
        <v>23939.4</v>
      </c>
      <c r="I16" s="72">
        <f>I17</f>
        <v>23939.4</v>
      </c>
      <c r="J16" s="65">
        <f t="shared" si="2"/>
        <v>1</v>
      </c>
      <c r="K16" s="66"/>
    </row>
    <row r="17" spans="1:11" s="2" customFormat="1" ht="54" customHeight="1">
      <c r="A17" s="54" t="s">
        <v>57</v>
      </c>
      <c r="B17" s="7">
        <v>303</v>
      </c>
      <c r="C17" s="8">
        <v>103</v>
      </c>
      <c r="D17" s="36" t="s">
        <v>113</v>
      </c>
      <c r="E17" s="7">
        <v>100</v>
      </c>
      <c r="F17" s="27">
        <f t="shared" si="3"/>
        <v>24</v>
      </c>
      <c r="G17" s="27">
        <f t="shared" si="3"/>
        <v>24</v>
      </c>
      <c r="H17" s="72">
        <f t="shared" si="4"/>
        <v>23939.4</v>
      </c>
      <c r="I17" s="72">
        <f t="shared" si="4"/>
        <v>23939.4</v>
      </c>
      <c r="J17" s="65">
        <f t="shared" si="2"/>
        <v>1</v>
      </c>
      <c r="K17" s="66"/>
    </row>
    <row r="18" spans="1:11" s="2" customFormat="1" ht="41.25" customHeight="1">
      <c r="A18" s="53" t="s">
        <v>58</v>
      </c>
      <c r="B18" s="7">
        <v>303</v>
      </c>
      <c r="C18" s="8">
        <v>103</v>
      </c>
      <c r="D18" s="36" t="s">
        <v>113</v>
      </c>
      <c r="E18" s="7">
        <v>120</v>
      </c>
      <c r="F18" s="27">
        <f t="shared" si="3"/>
        <v>24</v>
      </c>
      <c r="G18" s="27">
        <f t="shared" si="3"/>
        <v>24</v>
      </c>
      <c r="H18" s="72">
        <v>23939.4</v>
      </c>
      <c r="I18" s="72">
        <v>23939.4</v>
      </c>
      <c r="J18" s="65">
        <f t="shared" si="2"/>
        <v>1</v>
      </c>
      <c r="K18" s="66"/>
    </row>
    <row r="19" spans="1:11" s="15" customFormat="1" ht="33" customHeight="1">
      <c r="A19" s="52" t="s">
        <v>91</v>
      </c>
      <c r="B19" s="11">
        <v>303</v>
      </c>
      <c r="C19" s="12">
        <v>104</v>
      </c>
      <c r="D19" s="35" t="s">
        <v>5</v>
      </c>
      <c r="E19" s="11" t="s">
        <v>5</v>
      </c>
      <c r="F19" s="26">
        <f>+ROUND(H19/1000,1)</f>
        <v>1421.4</v>
      </c>
      <c r="G19" s="26">
        <f aca="true" t="shared" si="5" ref="G19:G25">+ROUND(I19/1000,1)</f>
        <v>1421.4</v>
      </c>
      <c r="H19" s="71">
        <f>H20+H26</f>
        <v>1421440.93</v>
      </c>
      <c r="I19" s="71">
        <f>I20+I26</f>
        <v>1421407.12</v>
      </c>
      <c r="J19" s="64">
        <f t="shared" si="2"/>
        <v>1</v>
      </c>
      <c r="K19" s="75"/>
    </row>
    <row r="20" spans="1:11" s="15" customFormat="1" ht="18" customHeight="1">
      <c r="A20" s="45" t="s">
        <v>40</v>
      </c>
      <c r="B20" s="7">
        <v>303</v>
      </c>
      <c r="C20" s="8">
        <v>104</v>
      </c>
      <c r="D20" s="36" t="s">
        <v>114</v>
      </c>
      <c r="E20" s="7"/>
      <c r="F20" s="27">
        <f>+ROUND(H20/1000,1)</f>
        <v>1333.9</v>
      </c>
      <c r="G20" s="27">
        <f t="shared" si="5"/>
        <v>1333.9</v>
      </c>
      <c r="H20" s="72">
        <f>H22+H24</f>
        <v>1333940.93</v>
      </c>
      <c r="I20" s="72">
        <f>I22+I24</f>
        <v>1333907.12</v>
      </c>
      <c r="J20" s="65">
        <f t="shared" si="2"/>
        <v>1</v>
      </c>
      <c r="K20" s="66"/>
    </row>
    <row r="21" spans="1:11" s="28" customFormat="1" ht="18.75" customHeight="1">
      <c r="A21" s="45" t="s">
        <v>39</v>
      </c>
      <c r="B21" s="7">
        <v>303</v>
      </c>
      <c r="C21" s="8">
        <v>104</v>
      </c>
      <c r="D21" s="36" t="s">
        <v>60</v>
      </c>
      <c r="E21" s="7"/>
      <c r="F21" s="27">
        <f>+ROUND(H21/1000,1)</f>
        <v>1333.9</v>
      </c>
      <c r="G21" s="27">
        <f t="shared" si="5"/>
        <v>1333.9</v>
      </c>
      <c r="H21" s="72">
        <f>H22</f>
        <v>1333940.93</v>
      </c>
      <c r="I21" s="72">
        <f>I22</f>
        <v>1333907.12</v>
      </c>
      <c r="J21" s="65">
        <f t="shared" si="2"/>
        <v>1</v>
      </c>
      <c r="K21" s="66"/>
    </row>
    <row r="22" spans="1:11" s="2" customFormat="1" ht="57" customHeight="1">
      <c r="A22" s="45" t="s">
        <v>57</v>
      </c>
      <c r="B22" s="7">
        <v>303</v>
      </c>
      <c r="C22" s="8">
        <v>104</v>
      </c>
      <c r="D22" s="36" t="s">
        <v>60</v>
      </c>
      <c r="E22" s="7">
        <v>100</v>
      </c>
      <c r="F22" s="27">
        <f>+ROUND(H22/1000,1)</f>
        <v>1333.9</v>
      </c>
      <c r="G22" s="27">
        <f t="shared" si="5"/>
        <v>1333.9</v>
      </c>
      <c r="H22" s="72">
        <f>H23</f>
        <v>1333940.93</v>
      </c>
      <c r="I22" s="72">
        <f>I23</f>
        <v>1333907.12</v>
      </c>
      <c r="J22" s="65">
        <f t="shared" si="2"/>
        <v>1</v>
      </c>
      <c r="K22" s="66"/>
    </row>
    <row r="23" spans="1:11" s="2" customFormat="1" ht="42" customHeight="1">
      <c r="A23" s="53" t="s">
        <v>58</v>
      </c>
      <c r="B23" s="7">
        <v>303</v>
      </c>
      <c r="C23" s="8">
        <v>104</v>
      </c>
      <c r="D23" s="36" t="s">
        <v>60</v>
      </c>
      <c r="E23" s="7">
        <v>120</v>
      </c>
      <c r="F23" s="27">
        <f>+ROUND(H23/1000,1)</f>
        <v>1333.9</v>
      </c>
      <c r="G23" s="27">
        <f t="shared" si="5"/>
        <v>1333.9</v>
      </c>
      <c r="H23" s="72">
        <v>1333940.93</v>
      </c>
      <c r="I23" s="72">
        <v>1333907.12</v>
      </c>
      <c r="J23" s="65">
        <f t="shared" si="2"/>
        <v>1</v>
      </c>
      <c r="K23" s="66"/>
    </row>
    <row r="24" spans="1:11" s="2" customFormat="1" ht="36" hidden="1">
      <c r="A24" s="46" t="s">
        <v>67</v>
      </c>
      <c r="B24" s="7">
        <v>303</v>
      </c>
      <c r="C24" s="8">
        <v>104</v>
      </c>
      <c r="D24" s="36" t="s">
        <v>60</v>
      </c>
      <c r="E24" s="7">
        <v>200</v>
      </c>
      <c r="F24" s="27">
        <f aca="true" t="shared" si="6" ref="F24:F30">+ROUND(H24/1000,1)</f>
        <v>0</v>
      </c>
      <c r="G24" s="27">
        <f t="shared" si="5"/>
        <v>0</v>
      </c>
      <c r="H24" s="72">
        <f>H25</f>
        <v>0</v>
      </c>
      <c r="I24" s="72">
        <f>I25</f>
        <v>0</v>
      </c>
      <c r="J24" s="65">
        <f t="shared" si="2"/>
        <v>0</v>
      </c>
      <c r="K24" s="66"/>
    </row>
    <row r="25" spans="1:11" s="2" customFormat="1" ht="42" customHeight="1" hidden="1">
      <c r="A25" s="40" t="s">
        <v>87</v>
      </c>
      <c r="B25" s="7">
        <v>303</v>
      </c>
      <c r="C25" s="8">
        <v>104</v>
      </c>
      <c r="D25" s="36" t="s">
        <v>60</v>
      </c>
      <c r="E25" s="7">
        <v>240</v>
      </c>
      <c r="F25" s="27">
        <f t="shared" si="6"/>
        <v>0</v>
      </c>
      <c r="G25" s="27">
        <f t="shared" si="5"/>
        <v>0</v>
      </c>
      <c r="H25" s="72"/>
      <c r="I25" s="72"/>
      <c r="J25" s="65">
        <f t="shared" si="2"/>
        <v>0</v>
      </c>
      <c r="K25" s="66"/>
    </row>
    <row r="26" spans="1:11" s="29" customFormat="1" ht="39.75" customHeight="1">
      <c r="A26" s="46" t="s">
        <v>42</v>
      </c>
      <c r="B26" s="7">
        <v>303</v>
      </c>
      <c r="C26" s="8">
        <v>104</v>
      </c>
      <c r="D26" s="36" t="s">
        <v>115</v>
      </c>
      <c r="E26" s="7"/>
      <c r="F26" s="27">
        <f t="shared" si="6"/>
        <v>87.5</v>
      </c>
      <c r="G26" s="27">
        <f>+ROUND(I26/1000,1)</f>
        <v>87.5</v>
      </c>
      <c r="H26" s="72">
        <f>H30</f>
        <v>87500</v>
      </c>
      <c r="I26" s="72">
        <f>I30</f>
        <v>87500</v>
      </c>
      <c r="J26" s="65">
        <f t="shared" si="2"/>
        <v>1</v>
      </c>
      <c r="K26" s="66"/>
    </row>
    <row r="27" spans="1:11" s="2" customFormat="1" ht="42" customHeight="1">
      <c r="A27" s="53" t="s">
        <v>61</v>
      </c>
      <c r="B27" s="7">
        <v>303</v>
      </c>
      <c r="C27" s="8">
        <v>104</v>
      </c>
      <c r="D27" s="36" t="s">
        <v>116</v>
      </c>
      <c r="E27" s="5"/>
      <c r="F27" s="27">
        <f t="shared" si="6"/>
        <v>87.5</v>
      </c>
      <c r="G27" s="27">
        <f>+ROUND(I27/1000,1)</f>
        <v>87.5</v>
      </c>
      <c r="H27" s="72">
        <f aca="true" t="shared" si="7" ref="H27:I29">H28</f>
        <v>87500</v>
      </c>
      <c r="I27" s="72">
        <f t="shared" si="7"/>
        <v>87500</v>
      </c>
      <c r="J27" s="65">
        <f t="shared" si="2"/>
        <v>1</v>
      </c>
      <c r="K27" s="66"/>
    </row>
    <row r="28" spans="1:11" s="29" customFormat="1" ht="24" customHeight="1">
      <c r="A28" s="92" t="s">
        <v>27</v>
      </c>
      <c r="B28" s="7">
        <v>303</v>
      </c>
      <c r="C28" s="36" t="s">
        <v>185</v>
      </c>
      <c r="D28" s="36" t="s">
        <v>184</v>
      </c>
      <c r="E28" s="36"/>
      <c r="F28" s="27">
        <f t="shared" si="6"/>
        <v>87.5</v>
      </c>
      <c r="G28" s="27">
        <f>+ROUND(I28/1000,1)</f>
        <v>87.5</v>
      </c>
      <c r="H28" s="72">
        <f t="shared" si="7"/>
        <v>87500</v>
      </c>
      <c r="I28" s="72">
        <f t="shared" si="7"/>
        <v>87500</v>
      </c>
      <c r="J28" s="65">
        <f t="shared" si="2"/>
        <v>1</v>
      </c>
      <c r="K28" s="66"/>
    </row>
    <row r="29" spans="1:11" s="29" customFormat="1" ht="37.5" customHeight="1">
      <c r="A29" s="92" t="s">
        <v>67</v>
      </c>
      <c r="B29" s="7">
        <v>303</v>
      </c>
      <c r="C29" s="36" t="s">
        <v>185</v>
      </c>
      <c r="D29" s="36" t="s">
        <v>184</v>
      </c>
      <c r="E29" s="36" t="s">
        <v>186</v>
      </c>
      <c r="F29" s="27">
        <f t="shared" si="6"/>
        <v>87.5</v>
      </c>
      <c r="G29" s="27">
        <f>+ROUND(I29/1000,1)</f>
        <v>87.5</v>
      </c>
      <c r="H29" s="72">
        <f t="shared" si="7"/>
        <v>87500</v>
      </c>
      <c r="I29" s="72">
        <f t="shared" si="7"/>
        <v>87500</v>
      </c>
      <c r="J29" s="65">
        <f t="shared" si="2"/>
        <v>1</v>
      </c>
      <c r="K29" s="66"/>
    </row>
    <row r="30" spans="1:11" s="2" customFormat="1" ht="36" customHeight="1">
      <c r="A30" s="40" t="s">
        <v>68</v>
      </c>
      <c r="B30" s="7">
        <v>303</v>
      </c>
      <c r="C30" s="36" t="s">
        <v>185</v>
      </c>
      <c r="D30" s="36" t="s">
        <v>184</v>
      </c>
      <c r="E30" s="36" t="s">
        <v>187</v>
      </c>
      <c r="F30" s="27">
        <f t="shared" si="6"/>
        <v>87.5</v>
      </c>
      <c r="G30" s="27">
        <f>+ROUND(I30/1000,1)</f>
        <v>87.5</v>
      </c>
      <c r="H30" s="72">
        <v>87500</v>
      </c>
      <c r="I30" s="72">
        <v>87500</v>
      </c>
      <c r="J30" s="65">
        <f t="shared" si="2"/>
        <v>1</v>
      </c>
      <c r="K30" s="66"/>
    </row>
    <row r="31" spans="1:11" s="15" customFormat="1" ht="36" customHeight="1">
      <c r="A31" s="52" t="s">
        <v>2</v>
      </c>
      <c r="B31" s="11">
        <v>303</v>
      </c>
      <c r="C31" s="16">
        <v>106</v>
      </c>
      <c r="D31" s="38"/>
      <c r="E31" s="4"/>
      <c r="F31" s="26">
        <f aca="true" t="shared" si="8" ref="F31:F46">+ROUND(H31/1000,1)</f>
        <v>52.2</v>
      </c>
      <c r="G31" s="26">
        <f aca="true" t="shared" si="9" ref="G31:G46">+ROUND(I31/1000,1)</f>
        <v>52.2</v>
      </c>
      <c r="H31" s="71">
        <f aca="true" t="shared" si="10" ref="H31:I35">H32</f>
        <v>52200</v>
      </c>
      <c r="I31" s="71">
        <f t="shared" si="10"/>
        <v>52200</v>
      </c>
      <c r="J31" s="64">
        <f t="shared" si="2"/>
        <v>1</v>
      </c>
      <c r="K31" s="75"/>
    </row>
    <row r="32" spans="1:11" s="2" customFormat="1" ht="39" customHeight="1">
      <c r="A32" s="46" t="s">
        <v>43</v>
      </c>
      <c r="B32" s="7">
        <v>303</v>
      </c>
      <c r="C32" s="10">
        <v>106</v>
      </c>
      <c r="D32" s="37" t="s">
        <v>117</v>
      </c>
      <c r="E32" s="5"/>
      <c r="F32" s="27">
        <f t="shared" si="8"/>
        <v>52.2</v>
      </c>
      <c r="G32" s="27">
        <f t="shared" si="9"/>
        <v>52.2</v>
      </c>
      <c r="H32" s="72">
        <f t="shared" si="10"/>
        <v>52200</v>
      </c>
      <c r="I32" s="72">
        <f t="shared" si="10"/>
        <v>52200</v>
      </c>
      <c r="J32" s="65">
        <f t="shared" si="2"/>
        <v>1</v>
      </c>
      <c r="K32" s="66"/>
    </row>
    <row r="33" spans="1:11" s="2" customFormat="1" ht="63" customHeight="1">
      <c r="A33" s="46" t="s">
        <v>62</v>
      </c>
      <c r="B33" s="7">
        <v>303</v>
      </c>
      <c r="C33" s="10">
        <v>106</v>
      </c>
      <c r="D33" s="37" t="s">
        <v>118</v>
      </c>
      <c r="E33" s="5"/>
      <c r="F33" s="27">
        <f t="shared" si="8"/>
        <v>52.2</v>
      </c>
      <c r="G33" s="27">
        <f t="shared" si="9"/>
        <v>52.2</v>
      </c>
      <c r="H33" s="72">
        <f t="shared" si="10"/>
        <v>52200</v>
      </c>
      <c r="I33" s="72">
        <f t="shared" si="10"/>
        <v>52200</v>
      </c>
      <c r="J33" s="65">
        <f t="shared" si="2"/>
        <v>1</v>
      </c>
      <c r="K33" s="66"/>
    </row>
    <row r="34" spans="1:11" s="15" customFormat="1" ht="54">
      <c r="A34" s="55" t="s">
        <v>21</v>
      </c>
      <c r="B34" s="7">
        <v>303</v>
      </c>
      <c r="C34" s="10">
        <v>106</v>
      </c>
      <c r="D34" s="37" t="s">
        <v>119</v>
      </c>
      <c r="E34" s="7"/>
      <c r="F34" s="27">
        <f t="shared" si="8"/>
        <v>52.2</v>
      </c>
      <c r="G34" s="27">
        <f t="shared" si="9"/>
        <v>52.2</v>
      </c>
      <c r="H34" s="72">
        <f>H35</f>
        <v>52200</v>
      </c>
      <c r="I34" s="72">
        <f>I35</f>
        <v>52200</v>
      </c>
      <c r="J34" s="65">
        <f t="shared" si="2"/>
        <v>1</v>
      </c>
      <c r="K34" s="66"/>
    </row>
    <row r="35" spans="1:11" s="15" customFormat="1" ht="18">
      <c r="A35" s="55" t="s">
        <v>51</v>
      </c>
      <c r="B35" s="7">
        <v>303</v>
      </c>
      <c r="C35" s="10">
        <v>106</v>
      </c>
      <c r="D35" s="37" t="s">
        <v>119</v>
      </c>
      <c r="E35" s="7">
        <v>500</v>
      </c>
      <c r="F35" s="27">
        <f t="shared" si="8"/>
        <v>52.2</v>
      </c>
      <c r="G35" s="27">
        <f t="shared" si="9"/>
        <v>52.2</v>
      </c>
      <c r="H35" s="72">
        <f t="shared" si="10"/>
        <v>52200</v>
      </c>
      <c r="I35" s="72">
        <f t="shared" si="10"/>
        <v>52200</v>
      </c>
      <c r="J35" s="65">
        <f t="shared" si="2"/>
        <v>1</v>
      </c>
      <c r="K35" s="66"/>
    </row>
    <row r="36" spans="1:11" s="15" customFormat="1" ht="18">
      <c r="A36" s="56" t="s">
        <v>14</v>
      </c>
      <c r="B36" s="7">
        <v>303</v>
      </c>
      <c r="C36" s="10">
        <v>106</v>
      </c>
      <c r="D36" s="37" t="s">
        <v>119</v>
      </c>
      <c r="E36" s="7">
        <v>540</v>
      </c>
      <c r="F36" s="27">
        <f t="shared" si="8"/>
        <v>52.2</v>
      </c>
      <c r="G36" s="27">
        <f t="shared" si="9"/>
        <v>52.2</v>
      </c>
      <c r="H36" s="72">
        <v>52200</v>
      </c>
      <c r="I36" s="72">
        <v>52200</v>
      </c>
      <c r="J36" s="65">
        <f aca="true" t="shared" si="11" ref="J36:J42">IF(F36=0,0,G36/F36)</f>
        <v>1</v>
      </c>
      <c r="K36" s="66"/>
    </row>
    <row r="37" spans="1:11" s="15" customFormat="1" ht="17.25">
      <c r="A37" s="93" t="s">
        <v>188</v>
      </c>
      <c r="B37" s="11">
        <v>303</v>
      </c>
      <c r="C37" s="16">
        <v>107</v>
      </c>
      <c r="D37" s="38"/>
      <c r="E37" s="11"/>
      <c r="F37" s="26">
        <f aca="true" t="shared" si="12" ref="F37:F42">+ROUND(H37/1000,1)</f>
        <v>304.5</v>
      </c>
      <c r="G37" s="26">
        <f aca="true" t="shared" si="13" ref="G37:G42">+ROUND(I37/1000,1)</f>
        <v>304.5</v>
      </c>
      <c r="H37" s="71">
        <f aca="true" t="shared" si="14" ref="H37:I41">H38</f>
        <v>304500</v>
      </c>
      <c r="I37" s="71">
        <f t="shared" si="14"/>
        <v>304500</v>
      </c>
      <c r="J37" s="64">
        <f t="shared" si="11"/>
        <v>1</v>
      </c>
      <c r="K37" s="75"/>
    </row>
    <row r="38" spans="1:11" s="15" customFormat="1" ht="36">
      <c r="A38" s="67" t="s">
        <v>189</v>
      </c>
      <c r="B38" s="7">
        <v>303</v>
      </c>
      <c r="C38" s="10">
        <v>107</v>
      </c>
      <c r="D38" s="37" t="s">
        <v>193</v>
      </c>
      <c r="E38" s="5"/>
      <c r="F38" s="27">
        <f t="shared" si="12"/>
        <v>304.5</v>
      </c>
      <c r="G38" s="27">
        <f t="shared" si="13"/>
        <v>304.5</v>
      </c>
      <c r="H38" s="72">
        <f t="shared" si="14"/>
        <v>304500</v>
      </c>
      <c r="I38" s="72">
        <f t="shared" si="14"/>
        <v>304500</v>
      </c>
      <c r="J38" s="65">
        <f t="shared" si="11"/>
        <v>1</v>
      </c>
      <c r="K38" s="66"/>
    </row>
    <row r="39" spans="1:11" s="15" customFormat="1" ht="54">
      <c r="A39" s="46" t="s">
        <v>190</v>
      </c>
      <c r="B39" s="7">
        <v>303</v>
      </c>
      <c r="C39" s="10">
        <v>107</v>
      </c>
      <c r="D39" s="37" t="s">
        <v>194</v>
      </c>
      <c r="E39" s="5"/>
      <c r="F39" s="27">
        <f t="shared" si="12"/>
        <v>304.5</v>
      </c>
      <c r="G39" s="27">
        <f t="shared" si="13"/>
        <v>304.5</v>
      </c>
      <c r="H39" s="72">
        <f t="shared" si="14"/>
        <v>304500</v>
      </c>
      <c r="I39" s="72">
        <f t="shared" si="14"/>
        <v>304500</v>
      </c>
      <c r="J39" s="65">
        <f t="shared" si="11"/>
        <v>1</v>
      </c>
      <c r="K39" s="66"/>
    </row>
    <row r="40" spans="1:11" s="15" customFormat="1" ht="18">
      <c r="A40" s="94" t="s">
        <v>191</v>
      </c>
      <c r="B40" s="7">
        <v>303</v>
      </c>
      <c r="C40" s="10">
        <v>107</v>
      </c>
      <c r="D40" s="37" t="s">
        <v>195</v>
      </c>
      <c r="E40" s="7"/>
      <c r="F40" s="27">
        <f t="shared" si="12"/>
        <v>304.5</v>
      </c>
      <c r="G40" s="27">
        <f t="shared" si="13"/>
        <v>304.5</v>
      </c>
      <c r="H40" s="72">
        <f t="shared" si="14"/>
        <v>304500</v>
      </c>
      <c r="I40" s="72">
        <f t="shared" si="14"/>
        <v>304500</v>
      </c>
      <c r="J40" s="65">
        <f t="shared" si="11"/>
        <v>1</v>
      </c>
      <c r="K40" s="66"/>
    </row>
    <row r="41" spans="1:11" s="15" customFormat="1" ht="18">
      <c r="A41" s="95" t="s">
        <v>53</v>
      </c>
      <c r="B41" s="7">
        <v>303</v>
      </c>
      <c r="C41" s="10">
        <v>107</v>
      </c>
      <c r="D41" s="37" t="s">
        <v>195</v>
      </c>
      <c r="E41" s="7">
        <v>800</v>
      </c>
      <c r="F41" s="27">
        <f t="shared" si="12"/>
        <v>304.5</v>
      </c>
      <c r="G41" s="27">
        <f t="shared" si="13"/>
        <v>304.5</v>
      </c>
      <c r="H41" s="72">
        <f t="shared" si="14"/>
        <v>304500</v>
      </c>
      <c r="I41" s="72">
        <f t="shared" si="14"/>
        <v>304500</v>
      </c>
      <c r="J41" s="65">
        <f t="shared" si="11"/>
        <v>1</v>
      </c>
      <c r="K41" s="66"/>
    </row>
    <row r="42" spans="1:11" s="15" customFormat="1" ht="18">
      <c r="A42" s="96" t="s">
        <v>192</v>
      </c>
      <c r="B42" s="7">
        <v>303</v>
      </c>
      <c r="C42" s="10">
        <v>107</v>
      </c>
      <c r="D42" s="37" t="s">
        <v>195</v>
      </c>
      <c r="E42" s="7">
        <v>880</v>
      </c>
      <c r="F42" s="27">
        <f t="shared" si="12"/>
        <v>304.5</v>
      </c>
      <c r="G42" s="27">
        <f t="shared" si="13"/>
        <v>304.5</v>
      </c>
      <c r="H42" s="72">
        <v>304500</v>
      </c>
      <c r="I42" s="72">
        <v>304500</v>
      </c>
      <c r="J42" s="65">
        <f t="shared" si="11"/>
        <v>1</v>
      </c>
      <c r="K42" s="66"/>
    </row>
    <row r="43" spans="1:11" s="28" customFormat="1" ht="19.5" customHeight="1" hidden="1">
      <c r="A43" s="57" t="s">
        <v>33</v>
      </c>
      <c r="B43" s="11">
        <v>303</v>
      </c>
      <c r="C43" s="16">
        <v>111</v>
      </c>
      <c r="D43" s="35"/>
      <c r="E43" s="11"/>
      <c r="F43" s="26">
        <f t="shared" si="8"/>
        <v>0</v>
      </c>
      <c r="G43" s="26">
        <f t="shared" si="9"/>
        <v>0</v>
      </c>
      <c r="H43" s="71">
        <f>+H44</f>
        <v>0</v>
      </c>
      <c r="I43" s="71">
        <f>+I44</f>
        <v>0</v>
      </c>
      <c r="J43" s="64">
        <f t="shared" si="2"/>
        <v>0</v>
      </c>
      <c r="K43" s="75"/>
    </row>
    <row r="44" spans="1:11" s="29" customFormat="1" ht="21" customHeight="1" hidden="1">
      <c r="A44" s="39" t="s">
        <v>63</v>
      </c>
      <c r="B44" s="7">
        <v>303</v>
      </c>
      <c r="C44" s="10">
        <v>111</v>
      </c>
      <c r="D44" s="36" t="s">
        <v>120</v>
      </c>
      <c r="E44" s="7"/>
      <c r="F44" s="27">
        <f t="shared" si="8"/>
        <v>0</v>
      </c>
      <c r="G44" s="27">
        <f t="shared" si="9"/>
        <v>0</v>
      </c>
      <c r="H44" s="72">
        <f aca="true" t="shared" si="15" ref="H44:I46">H45</f>
        <v>0</v>
      </c>
      <c r="I44" s="72">
        <f t="shared" si="15"/>
        <v>0</v>
      </c>
      <c r="J44" s="65">
        <f t="shared" si="2"/>
        <v>0</v>
      </c>
      <c r="K44" s="66"/>
    </row>
    <row r="45" spans="1:11" s="28" customFormat="1" ht="23.25" customHeight="1" hidden="1">
      <c r="A45" s="55" t="s">
        <v>41</v>
      </c>
      <c r="B45" s="7">
        <v>303</v>
      </c>
      <c r="C45" s="10">
        <v>111</v>
      </c>
      <c r="D45" s="36" t="s">
        <v>121</v>
      </c>
      <c r="E45" s="7"/>
      <c r="F45" s="27">
        <f t="shared" si="8"/>
        <v>0</v>
      </c>
      <c r="G45" s="27">
        <f t="shared" si="9"/>
        <v>0</v>
      </c>
      <c r="H45" s="72">
        <f t="shared" si="15"/>
        <v>0</v>
      </c>
      <c r="I45" s="72">
        <f t="shared" si="15"/>
        <v>0</v>
      </c>
      <c r="J45" s="65">
        <f t="shared" si="2"/>
        <v>0</v>
      </c>
      <c r="K45" s="66"/>
    </row>
    <row r="46" spans="1:11" s="15" customFormat="1" ht="21.75" customHeight="1" hidden="1">
      <c r="A46" s="53" t="s">
        <v>53</v>
      </c>
      <c r="B46" s="7">
        <v>303</v>
      </c>
      <c r="C46" s="10">
        <v>111</v>
      </c>
      <c r="D46" s="36" t="s">
        <v>121</v>
      </c>
      <c r="E46" s="9">
        <v>800</v>
      </c>
      <c r="F46" s="27">
        <f t="shared" si="8"/>
        <v>0</v>
      </c>
      <c r="G46" s="27">
        <f t="shared" si="9"/>
        <v>0</v>
      </c>
      <c r="H46" s="72">
        <f t="shared" si="15"/>
        <v>0</v>
      </c>
      <c r="I46" s="72">
        <f t="shared" si="15"/>
        <v>0</v>
      </c>
      <c r="J46" s="65">
        <f t="shared" si="2"/>
        <v>0</v>
      </c>
      <c r="K46" s="66"/>
    </row>
    <row r="47" spans="1:11" s="2" customFormat="1" ht="18" customHeight="1" hidden="1">
      <c r="A47" s="40" t="s">
        <v>86</v>
      </c>
      <c r="B47" s="7">
        <v>303</v>
      </c>
      <c r="C47" s="10">
        <v>111</v>
      </c>
      <c r="D47" s="36" t="s">
        <v>121</v>
      </c>
      <c r="E47" s="9">
        <v>870</v>
      </c>
      <c r="F47" s="27">
        <f>+ROUND(H47/1000,1)</f>
        <v>0</v>
      </c>
      <c r="G47" s="27">
        <f>+ROUND(I47/1000,1)</f>
        <v>0</v>
      </c>
      <c r="H47" s="72">
        <v>0</v>
      </c>
      <c r="I47" s="72"/>
      <c r="J47" s="65">
        <f t="shared" si="2"/>
        <v>0</v>
      </c>
      <c r="K47" s="66"/>
    </row>
    <row r="48" spans="1:11" s="15" customFormat="1" ht="17.25">
      <c r="A48" s="52" t="s">
        <v>32</v>
      </c>
      <c r="B48" s="11">
        <v>303</v>
      </c>
      <c r="C48" s="12">
        <v>113</v>
      </c>
      <c r="D48" s="35"/>
      <c r="E48" s="11"/>
      <c r="F48" s="26">
        <f>+ROUND(H48/1000,1)</f>
        <v>2217.9</v>
      </c>
      <c r="G48" s="26">
        <f aca="true" t="shared" si="16" ref="G48:G73">+ROUND(I48/1000,1)</f>
        <v>1790</v>
      </c>
      <c r="H48" s="71">
        <f>H49</f>
        <v>2217917.0599999996</v>
      </c>
      <c r="I48" s="71">
        <f>I49</f>
        <v>1790018.39</v>
      </c>
      <c r="J48" s="64">
        <f t="shared" si="2"/>
        <v>0.8070697506650435</v>
      </c>
      <c r="K48" s="75"/>
    </row>
    <row r="49" spans="1:11" s="15" customFormat="1" ht="24" customHeight="1">
      <c r="A49" s="68" t="s">
        <v>92</v>
      </c>
      <c r="B49" s="7">
        <v>303</v>
      </c>
      <c r="C49" s="8">
        <v>113</v>
      </c>
      <c r="D49" s="36" t="s">
        <v>122</v>
      </c>
      <c r="E49" s="7"/>
      <c r="F49" s="27">
        <f aca="true" t="shared" si="17" ref="F49:F72">+ROUND(H49/1000,1)</f>
        <v>2217.9</v>
      </c>
      <c r="G49" s="27">
        <f t="shared" si="16"/>
        <v>1790</v>
      </c>
      <c r="H49" s="72">
        <f>H51+H53+H61+H56</f>
        <v>2217917.0599999996</v>
      </c>
      <c r="I49" s="72">
        <f>I51+I53+I61+I56</f>
        <v>1790018.39</v>
      </c>
      <c r="J49" s="65">
        <f t="shared" si="2"/>
        <v>0.8070697506650435</v>
      </c>
      <c r="K49" s="66"/>
    </row>
    <row r="50" spans="1:11" s="29" customFormat="1" ht="18">
      <c r="A50" s="46" t="s">
        <v>36</v>
      </c>
      <c r="B50" s="7">
        <v>303</v>
      </c>
      <c r="C50" s="8">
        <v>113</v>
      </c>
      <c r="D50" s="36" t="s">
        <v>64</v>
      </c>
      <c r="E50" s="7"/>
      <c r="F50" s="27">
        <f t="shared" si="17"/>
        <v>834</v>
      </c>
      <c r="G50" s="27">
        <f t="shared" si="16"/>
        <v>656.6</v>
      </c>
      <c r="H50" s="72">
        <f>H51+H53</f>
        <v>833955.3899999999</v>
      </c>
      <c r="I50" s="72">
        <f>I51+I53</f>
        <v>656614.0599999999</v>
      </c>
      <c r="J50" s="65">
        <f t="shared" si="2"/>
        <v>0.7872901678657075</v>
      </c>
      <c r="K50" s="66"/>
    </row>
    <row r="51" spans="1:11" s="29" customFormat="1" ht="36">
      <c r="A51" s="46" t="s">
        <v>67</v>
      </c>
      <c r="B51" s="7">
        <v>303</v>
      </c>
      <c r="C51" s="8">
        <v>113</v>
      </c>
      <c r="D51" s="36" t="s">
        <v>64</v>
      </c>
      <c r="E51" s="7">
        <v>200</v>
      </c>
      <c r="F51" s="27">
        <f t="shared" si="17"/>
        <v>817.9</v>
      </c>
      <c r="G51" s="27">
        <f t="shared" si="16"/>
        <v>640.6</v>
      </c>
      <c r="H51" s="72">
        <f>H52</f>
        <v>817891.7</v>
      </c>
      <c r="I51" s="72">
        <f>I52</f>
        <v>640550.37</v>
      </c>
      <c r="J51" s="65">
        <f t="shared" si="2"/>
        <v>0.7832253331703143</v>
      </c>
      <c r="K51" s="66"/>
    </row>
    <row r="52" spans="1:11" s="2" customFormat="1" ht="40.5" customHeight="1">
      <c r="A52" s="40" t="s">
        <v>87</v>
      </c>
      <c r="B52" s="7">
        <v>303</v>
      </c>
      <c r="C52" s="8">
        <v>113</v>
      </c>
      <c r="D52" s="36" t="s">
        <v>64</v>
      </c>
      <c r="E52" s="7">
        <v>240</v>
      </c>
      <c r="F52" s="27">
        <f t="shared" si="17"/>
        <v>817.9</v>
      </c>
      <c r="G52" s="27">
        <f t="shared" si="16"/>
        <v>640.6</v>
      </c>
      <c r="H52" s="72">
        <f>761968.7+55923</f>
        <v>817891.7</v>
      </c>
      <c r="I52" s="72">
        <f>584627.37+55923</f>
        <v>640550.37</v>
      </c>
      <c r="J52" s="65">
        <f t="shared" si="2"/>
        <v>0.7832253331703143</v>
      </c>
      <c r="K52" s="66"/>
    </row>
    <row r="53" spans="1:11" s="2" customFormat="1" ht="18">
      <c r="A53" s="53" t="s">
        <v>53</v>
      </c>
      <c r="B53" s="7">
        <v>303</v>
      </c>
      <c r="C53" s="8">
        <v>113</v>
      </c>
      <c r="D53" s="36" t="s">
        <v>64</v>
      </c>
      <c r="E53" s="7">
        <v>800</v>
      </c>
      <c r="F53" s="27">
        <f t="shared" si="17"/>
        <v>16.1</v>
      </c>
      <c r="G53" s="27">
        <f t="shared" si="16"/>
        <v>16.1</v>
      </c>
      <c r="H53" s="72">
        <f>H54+H55</f>
        <v>16063.69</v>
      </c>
      <c r="I53" s="72">
        <f>I54+I55</f>
        <v>16063.69</v>
      </c>
      <c r="J53" s="65">
        <f t="shared" si="2"/>
        <v>1</v>
      </c>
      <c r="K53" s="66"/>
    </row>
    <row r="54" spans="1:11" s="2" customFormat="1" ht="18" hidden="1">
      <c r="A54" s="53" t="s">
        <v>74</v>
      </c>
      <c r="B54" s="7">
        <v>303</v>
      </c>
      <c r="C54" s="8">
        <v>113</v>
      </c>
      <c r="D54" s="36" t="s">
        <v>64</v>
      </c>
      <c r="E54" s="7">
        <v>830</v>
      </c>
      <c r="F54" s="27">
        <f t="shared" si="17"/>
        <v>0</v>
      </c>
      <c r="G54" s="27">
        <f t="shared" si="16"/>
        <v>0</v>
      </c>
      <c r="H54" s="72"/>
      <c r="I54" s="72"/>
      <c r="J54" s="65">
        <f t="shared" si="2"/>
        <v>0</v>
      </c>
      <c r="K54" s="66"/>
    </row>
    <row r="55" spans="1:11" s="2" customFormat="1" ht="24.75" customHeight="1">
      <c r="A55" s="53" t="s">
        <v>54</v>
      </c>
      <c r="B55" s="7">
        <v>303</v>
      </c>
      <c r="C55" s="8">
        <v>113</v>
      </c>
      <c r="D55" s="36" t="s">
        <v>64</v>
      </c>
      <c r="E55" s="7">
        <v>850</v>
      </c>
      <c r="F55" s="27">
        <f t="shared" si="17"/>
        <v>16.1</v>
      </c>
      <c r="G55" s="27">
        <f t="shared" si="16"/>
        <v>16.1</v>
      </c>
      <c r="H55" s="72">
        <v>16063.69</v>
      </c>
      <c r="I55" s="72">
        <v>16063.69</v>
      </c>
      <c r="J55" s="65">
        <f t="shared" si="2"/>
        <v>1</v>
      </c>
      <c r="K55" s="66"/>
    </row>
    <row r="56" spans="1:11" s="2" customFormat="1" ht="41.25" customHeight="1">
      <c r="A56" s="40" t="s">
        <v>197</v>
      </c>
      <c r="B56" s="7">
        <v>303</v>
      </c>
      <c r="C56" s="8">
        <v>113</v>
      </c>
      <c r="D56" s="36" t="s">
        <v>196</v>
      </c>
      <c r="E56" s="7"/>
      <c r="F56" s="27">
        <f aca="true" t="shared" si="18" ref="F56:G60">+ROUND(H56/1000,1)</f>
        <v>504.1</v>
      </c>
      <c r="G56" s="27">
        <f t="shared" si="18"/>
        <v>253.5</v>
      </c>
      <c r="H56" s="72">
        <f>H57</f>
        <v>504084.33999999997</v>
      </c>
      <c r="I56" s="72">
        <f>I57</f>
        <v>253527</v>
      </c>
      <c r="J56" s="65">
        <f t="shared" si="2"/>
        <v>0.5028764134100376</v>
      </c>
      <c r="K56" s="66"/>
    </row>
    <row r="57" spans="1:11" s="2" customFormat="1" ht="24.75" customHeight="1">
      <c r="A57" s="92" t="s">
        <v>53</v>
      </c>
      <c r="B57" s="7">
        <v>303</v>
      </c>
      <c r="C57" s="8">
        <v>113</v>
      </c>
      <c r="D57" s="36" t="s">
        <v>196</v>
      </c>
      <c r="E57" s="7">
        <v>800</v>
      </c>
      <c r="F57" s="27">
        <f t="shared" si="18"/>
        <v>504.1</v>
      </c>
      <c r="G57" s="27">
        <f t="shared" si="18"/>
        <v>253.5</v>
      </c>
      <c r="H57" s="72">
        <f>H58+H59+H60</f>
        <v>504084.33999999997</v>
      </c>
      <c r="I57" s="72">
        <f>I58+I59+I60</f>
        <v>253527</v>
      </c>
      <c r="J57" s="65">
        <f t="shared" si="2"/>
        <v>0.5028764134100376</v>
      </c>
      <c r="K57" s="66"/>
    </row>
    <row r="58" spans="1:11" s="2" customFormat="1" ht="24.75" customHeight="1">
      <c r="A58" s="92" t="s">
        <v>74</v>
      </c>
      <c r="B58" s="7">
        <v>303</v>
      </c>
      <c r="C58" s="8">
        <v>113</v>
      </c>
      <c r="D58" s="36" t="s">
        <v>196</v>
      </c>
      <c r="E58" s="7">
        <v>830</v>
      </c>
      <c r="F58" s="27">
        <f t="shared" si="18"/>
        <v>244.1</v>
      </c>
      <c r="G58" s="27">
        <f t="shared" si="18"/>
        <v>3.5</v>
      </c>
      <c r="H58" s="72">
        <v>244084.34</v>
      </c>
      <c r="I58" s="72">
        <v>3527</v>
      </c>
      <c r="J58" s="65">
        <f t="shared" si="2"/>
        <v>0.014338385907414994</v>
      </c>
      <c r="K58" s="66"/>
    </row>
    <row r="59" spans="1:11" s="2" customFormat="1" ht="24.75" customHeight="1">
      <c r="A59" s="92" t="s">
        <v>54</v>
      </c>
      <c r="B59" s="7">
        <v>303</v>
      </c>
      <c r="C59" s="8">
        <v>113</v>
      </c>
      <c r="D59" s="36" t="s">
        <v>196</v>
      </c>
      <c r="E59" s="7">
        <v>850</v>
      </c>
      <c r="F59" s="27">
        <f t="shared" si="18"/>
        <v>250</v>
      </c>
      <c r="G59" s="27">
        <f t="shared" si="18"/>
        <v>250</v>
      </c>
      <c r="H59" s="72">
        <v>250000</v>
      </c>
      <c r="I59" s="72">
        <v>250000</v>
      </c>
      <c r="J59" s="65">
        <f t="shared" si="2"/>
        <v>1</v>
      </c>
      <c r="K59" s="66"/>
    </row>
    <row r="60" spans="1:11" s="2" customFormat="1" ht="24.75" customHeight="1">
      <c r="A60" s="92" t="s">
        <v>86</v>
      </c>
      <c r="B60" s="7">
        <v>303</v>
      </c>
      <c r="C60" s="8">
        <v>113</v>
      </c>
      <c r="D60" s="36" t="s">
        <v>196</v>
      </c>
      <c r="E60" s="7">
        <v>870</v>
      </c>
      <c r="F60" s="27">
        <f t="shared" si="18"/>
        <v>10</v>
      </c>
      <c r="G60" s="27">
        <f t="shared" si="18"/>
        <v>0</v>
      </c>
      <c r="H60" s="72">
        <v>10000</v>
      </c>
      <c r="I60" s="72"/>
      <c r="J60" s="65">
        <f t="shared" si="2"/>
        <v>0</v>
      </c>
      <c r="K60" s="66"/>
    </row>
    <row r="61" spans="1:11" s="2" customFormat="1" ht="24" customHeight="1">
      <c r="A61" s="53" t="s">
        <v>123</v>
      </c>
      <c r="B61" s="7">
        <v>303</v>
      </c>
      <c r="C61" s="8">
        <v>113</v>
      </c>
      <c r="D61" s="36" t="s">
        <v>124</v>
      </c>
      <c r="E61" s="7"/>
      <c r="F61" s="27">
        <f>+ROUND(H61/1000,1)-0.1</f>
        <v>879.8</v>
      </c>
      <c r="G61" s="27">
        <f t="shared" si="16"/>
        <v>879.9</v>
      </c>
      <c r="H61" s="72">
        <f>H62</f>
        <v>879877.33</v>
      </c>
      <c r="I61" s="72">
        <f>I62</f>
        <v>879877.33</v>
      </c>
      <c r="J61" s="65">
        <f t="shared" si="2"/>
        <v>1.0001136621959537</v>
      </c>
      <c r="K61" s="66"/>
    </row>
    <row r="62" spans="1:11" s="2" customFormat="1" ht="36">
      <c r="A62" s="46" t="s">
        <v>67</v>
      </c>
      <c r="B62" s="7">
        <v>303</v>
      </c>
      <c r="C62" s="8">
        <v>113</v>
      </c>
      <c r="D62" s="36" t="s">
        <v>124</v>
      </c>
      <c r="E62" s="7">
        <v>200</v>
      </c>
      <c r="F62" s="27">
        <f>+ROUND(H62/1000,1)-0.1</f>
        <v>879.8</v>
      </c>
      <c r="G62" s="27">
        <f t="shared" si="16"/>
        <v>879.9</v>
      </c>
      <c r="H62" s="72">
        <f>H63</f>
        <v>879877.33</v>
      </c>
      <c r="I62" s="72">
        <f>I63</f>
        <v>879877.33</v>
      </c>
      <c r="J62" s="65">
        <f t="shared" si="2"/>
        <v>1.0001136621959537</v>
      </c>
      <c r="K62" s="66"/>
    </row>
    <row r="63" spans="1:11" s="2" customFormat="1" ht="39.75" customHeight="1">
      <c r="A63" s="40" t="s">
        <v>87</v>
      </c>
      <c r="B63" s="7">
        <v>303</v>
      </c>
      <c r="C63" s="8">
        <v>113</v>
      </c>
      <c r="D63" s="36" t="s">
        <v>124</v>
      </c>
      <c r="E63" s="7">
        <v>240</v>
      </c>
      <c r="F63" s="27">
        <f>+ROUND(H63/1000,1)-0.1</f>
        <v>879.8</v>
      </c>
      <c r="G63" s="27">
        <f t="shared" si="16"/>
        <v>879.9</v>
      </c>
      <c r="H63" s="72">
        <v>879877.33</v>
      </c>
      <c r="I63" s="72">
        <v>879877.33</v>
      </c>
      <c r="J63" s="65">
        <f t="shared" si="2"/>
        <v>1.0001136621959537</v>
      </c>
      <c r="K63" s="66"/>
    </row>
    <row r="64" spans="1:11" s="15" customFormat="1" ht="17.25">
      <c r="A64" s="52" t="s">
        <v>17</v>
      </c>
      <c r="B64" s="11">
        <v>303</v>
      </c>
      <c r="C64" s="12">
        <v>200</v>
      </c>
      <c r="D64" s="35"/>
      <c r="E64" s="11"/>
      <c r="F64" s="26">
        <f t="shared" si="17"/>
        <v>428.5</v>
      </c>
      <c r="G64" s="26">
        <f t="shared" si="16"/>
        <v>428.5</v>
      </c>
      <c r="H64" s="71">
        <f aca="true" t="shared" si="19" ref="H64:I67">H65</f>
        <v>428508</v>
      </c>
      <c r="I64" s="71">
        <f t="shared" si="19"/>
        <v>428508</v>
      </c>
      <c r="J64" s="64">
        <f t="shared" si="2"/>
        <v>1</v>
      </c>
      <c r="K64" s="75"/>
    </row>
    <row r="65" spans="1:11" s="15" customFormat="1" ht="21.75" customHeight="1">
      <c r="A65" s="52" t="s">
        <v>31</v>
      </c>
      <c r="B65" s="11">
        <v>303</v>
      </c>
      <c r="C65" s="12">
        <v>203</v>
      </c>
      <c r="D65" s="35"/>
      <c r="E65" s="11"/>
      <c r="F65" s="26">
        <f t="shared" si="17"/>
        <v>428.5</v>
      </c>
      <c r="G65" s="26">
        <f t="shared" si="16"/>
        <v>428.5</v>
      </c>
      <c r="H65" s="71">
        <f t="shared" si="19"/>
        <v>428508</v>
      </c>
      <c r="I65" s="71">
        <f t="shared" si="19"/>
        <v>428508</v>
      </c>
      <c r="J65" s="64">
        <f t="shared" si="2"/>
        <v>1</v>
      </c>
      <c r="K65" s="75"/>
    </row>
    <row r="66" spans="1:11" s="2" customFormat="1" ht="35.25" customHeight="1">
      <c r="A66" s="46" t="s">
        <v>42</v>
      </c>
      <c r="B66" s="7">
        <v>303</v>
      </c>
      <c r="C66" s="8">
        <v>203</v>
      </c>
      <c r="D66" s="36" t="s">
        <v>115</v>
      </c>
      <c r="E66" s="7"/>
      <c r="F66" s="27">
        <f t="shared" si="17"/>
        <v>428.5</v>
      </c>
      <c r="G66" s="27">
        <f t="shared" si="16"/>
        <v>428.5</v>
      </c>
      <c r="H66" s="72">
        <f t="shared" si="19"/>
        <v>428508</v>
      </c>
      <c r="I66" s="72">
        <f t="shared" si="19"/>
        <v>428508</v>
      </c>
      <c r="J66" s="65">
        <f t="shared" si="2"/>
        <v>1</v>
      </c>
      <c r="K66" s="66"/>
    </row>
    <row r="67" spans="1:11" s="2" customFormat="1" ht="42" customHeight="1">
      <c r="A67" s="67" t="s">
        <v>65</v>
      </c>
      <c r="B67" s="7">
        <v>303</v>
      </c>
      <c r="C67" s="8">
        <v>203</v>
      </c>
      <c r="D67" s="36" t="s">
        <v>125</v>
      </c>
      <c r="E67" s="7"/>
      <c r="F67" s="27">
        <f t="shared" si="17"/>
        <v>428.5</v>
      </c>
      <c r="G67" s="27">
        <f t="shared" si="16"/>
        <v>428.5</v>
      </c>
      <c r="H67" s="72">
        <f t="shared" si="19"/>
        <v>428508</v>
      </c>
      <c r="I67" s="72">
        <f t="shared" si="19"/>
        <v>428508</v>
      </c>
      <c r="J67" s="65">
        <f t="shared" si="2"/>
        <v>1</v>
      </c>
      <c r="K67" s="66"/>
    </row>
    <row r="68" spans="1:11" s="2" customFormat="1" ht="40.5" customHeight="1">
      <c r="A68" s="56" t="s">
        <v>66</v>
      </c>
      <c r="B68" s="7">
        <v>303</v>
      </c>
      <c r="C68" s="8">
        <v>203</v>
      </c>
      <c r="D68" s="36" t="s">
        <v>126</v>
      </c>
      <c r="E68" s="7"/>
      <c r="F68" s="27">
        <f t="shared" si="17"/>
        <v>428.5</v>
      </c>
      <c r="G68" s="27">
        <f t="shared" si="16"/>
        <v>428.5</v>
      </c>
      <c r="H68" s="72">
        <f>H69+H71</f>
        <v>428508</v>
      </c>
      <c r="I68" s="72">
        <f>I69+I71</f>
        <v>428508</v>
      </c>
      <c r="J68" s="65">
        <f t="shared" si="2"/>
        <v>1</v>
      </c>
      <c r="K68" s="66"/>
    </row>
    <row r="69" spans="1:11" ht="35.25" customHeight="1">
      <c r="A69" s="56" t="s">
        <v>57</v>
      </c>
      <c r="B69" s="7">
        <v>303</v>
      </c>
      <c r="C69" s="8">
        <v>203</v>
      </c>
      <c r="D69" s="36" t="s">
        <v>126</v>
      </c>
      <c r="E69" s="7">
        <v>100</v>
      </c>
      <c r="F69" s="27">
        <f t="shared" si="17"/>
        <v>386</v>
      </c>
      <c r="G69" s="27">
        <f t="shared" si="16"/>
        <v>386</v>
      </c>
      <c r="H69" s="72">
        <f>H70</f>
        <v>385950</v>
      </c>
      <c r="I69" s="72">
        <f>I70</f>
        <v>385950</v>
      </c>
      <c r="J69" s="65">
        <f t="shared" si="2"/>
        <v>1</v>
      </c>
      <c r="K69" s="66"/>
    </row>
    <row r="70" spans="1:11" ht="39" customHeight="1">
      <c r="A70" s="56" t="s">
        <v>58</v>
      </c>
      <c r="B70" s="7">
        <v>303</v>
      </c>
      <c r="C70" s="8">
        <v>203</v>
      </c>
      <c r="D70" s="36" t="s">
        <v>126</v>
      </c>
      <c r="E70" s="7">
        <v>120</v>
      </c>
      <c r="F70" s="27">
        <f t="shared" si="17"/>
        <v>386</v>
      </c>
      <c r="G70" s="27">
        <f t="shared" si="16"/>
        <v>386</v>
      </c>
      <c r="H70" s="72">
        <v>385950</v>
      </c>
      <c r="I70" s="72">
        <v>385950</v>
      </c>
      <c r="J70" s="65">
        <f t="shared" si="2"/>
        <v>1</v>
      </c>
      <c r="K70" s="66"/>
    </row>
    <row r="71" spans="1:11" ht="36">
      <c r="A71" s="46" t="s">
        <v>67</v>
      </c>
      <c r="B71" s="7">
        <v>303</v>
      </c>
      <c r="C71" s="8">
        <v>203</v>
      </c>
      <c r="D71" s="36" t="s">
        <v>126</v>
      </c>
      <c r="E71" s="7">
        <v>200</v>
      </c>
      <c r="F71" s="27">
        <f t="shared" si="17"/>
        <v>42.6</v>
      </c>
      <c r="G71" s="27">
        <f t="shared" si="16"/>
        <v>42.6</v>
      </c>
      <c r="H71" s="72">
        <f>H72</f>
        <v>42558</v>
      </c>
      <c r="I71" s="72">
        <f>I72</f>
        <v>42558</v>
      </c>
      <c r="J71" s="65">
        <f t="shared" si="2"/>
        <v>1</v>
      </c>
      <c r="K71" s="66"/>
    </row>
    <row r="72" spans="1:11" ht="42" customHeight="1">
      <c r="A72" s="40" t="s">
        <v>87</v>
      </c>
      <c r="B72" s="7">
        <v>303</v>
      </c>
      <c r="C72" s="8">
        <v>203</v>
      </c>
      <c r="D72" s="36" t="s">
        <v>126</v>
      </c>
      <c r="E72" s="7">
        <v>240</v>
      </c>
      <c r="F72" s="27">
        <f t="shared" si="17"/>
        <v>42.6</v>
      </c>
      <c r="G72" s="27">
        <f t="shared" si="16"/>
        <v>42.6</v>
      </c>
      <c r="H72" s="72">
        <v>42558</v>
      </c>
      <c r="I72" s="72">
        <v>42558</v>
      </c>
      <c r="J72" s="65">
        <f t="shared" si="2"/>
        <v>1</v>
      </c>
      <c r="K72" s="66"/>
    </row>
    <row r="73" spans="1:11" s="24" customFormat="1" ht="25.5" customHeight="1">
      <c r="A73" s="57" t="s">
        <v>7</v>
      </c>
      <c r="B73" s="11">
        <v>303</v>
      </c>
      <c r="C73" s="12">
        <v>300</v>
      </c>
      <c r="D73" s="35"/>
      <c r="E73" s="11"/>
      <c r="F73" s="26">
        <f aca="true" t="shared" si="20" ref="F73:F107">+ROUND(H73/1000,1)</f>
        <v>65.5</v>
      </c>
      <c r="G73" s="26">
        <f t="shared" si="16"/>
        <v>65.5</v>
      </c>
      <c r="H73" s="71">
        <f aca="true" t="shared" si="21" ref="H73:I77">H74</f>
        <v>65450</v>
      </c>
      <c r="I73" s="71">
        <f t="shared" si="21"/>
        <v>65450</v>
      </c>
      <c r="J73" s="64">
        <f t="shared" si="2"/>
        <v>1</v>
      </c>
      <c r="K73" s="75"/>
    </row>
    <row r="74" spans="1:11" s="24" customFormat="1" ht="24" customHeight="1">
      <c r="A74" s="57" t="s">
        <v>22</v>
      </c>
      <c r="B74" s="11">
        <v>303</v>
      </c>
      <c r="C74" s="12">
        <v>310</v>
      </c>
      <c r="D74" s="35"/>
      <c r="E74" s="4"/>
      <c r="F74" s="26">
        <f t="shared" si="20"/>
        <v>65.5</v>
      </c>
      <c r="G74" s="26">
        <f aca="true" t="shared" si="22" ref="G74:G107">+ROUND(I74/1000,1)</f>
        <v>65.5</v>
      </c>
      <c r="H74" s="71">
        <f>H75+H79</f>
        <v>65450</v>
      </c>
      <c r="I74" s="71">
        <f>I75+I79</f>
        <v>65450</v>
      </c>
      <c r="J74" s="64">
        <f t="shared" si="2"/>
        <v>1</v>
      </c>
      <c r="K74" s="75"/>
    </row>
    <row r="75" spans="1:11" ht="54.75" customHeight="1">
      <c r="A75" s="58" t="s">
        <v>127</v>
      </c>
      <c r="B75" s="7">
        <v>303</v>
      </c>
      <c r="C75" s="8">
        <v>310</v>
      </c>
      <c r="D75" s="36" t="s">
        <v>128</v>
      </c>
      <c r="E75" s="5"/>
      <c r="F75" s="27">
        <f t="shared" si="20"/>
        <v>40</v>
      </c>
      <c r="G75" s="27">
        <f t="shared" si="22"/>
        <v>40</v>
      </c>
      <c r="H75" s="72">
        <f t="shared" si="21"/>
        <v>40000</v>
      </c>
      <c r="I75" s="72">
        <f t="shared" si="21"/>
        <v>40000</v>
      </c>
      <c r="J75" s="65">
        <f t="shared" si="2"/>
        <v>1</v>
      </c>
      <c r="K75" s="66"/>
    </row>
    <row r="76" spans="1:11" s="24" customFormat="1" ht="18">
      <c r="A76" s="39" t="s">
        <v>88</v>
      </c>
      <c r="B76" s="7">
        <v>303</v>
      </c>
      <c r="C76" s="8">
        <v>310</v>
      </c>
      <c r="D76" s="36" t="s">
        <v>129</v>
      </c>
      <c r="E76" s="5"/>
      <c r="F76" s="27">
        <f t="shared" si="20"/>
        <v>40</v>
      </c>
      <c r="G76" s="27">
        <f>+ROUND(I76/1000,1)</f>
        <v>40</v>
      </c>
      <c r="H76" s="72">
        <f t="shared" si="21"/>
        <v>40000</v>
      </c>
      <c r="I76" s="72">
        <f t="shared" si="21"/>
        <v>40000</v>
      </c>
      <c r="J76" s="65">
        <f t="shared" si="2"/>
        <v>1</v>
      </c>
      <c r="K76" s="66"/>
    </row>
    <row r="77" spans="1:11" s="24" customFormat="1" ht="36">
      <c r="A77" s="56" t="s">
        <v>67</v>
      </c>
      <c r="B77" s="7">
        <v>303</v>
      </c>
      <c r="C77" s="8">
        <v>310</v>
      </c>
      <c r="D77" s="36" t="s">
        <v>129</v>
      </c>
      <c r="E77" s="5">
        <v>200</v>
      </c>
      <c r="F77" s="27">
        <f t="shared" si="20"/>
        <v>40</v>
      </c>
      <c r="G77" s="27">
        <f t="shared" si="22"/>
        <v>40</v>
      </c>
      <c r="H77" s="72">
        <f t="shared" si="21"/>
        <v>40000</v>
      </c>
      <c r="I77" s="72">
        <f t="shared" si="21"/>
        <v>40000</v>
      </c>
      <c r="J77" s="65">
        <f t="shared" si="2"/>
        <v>1</v>
      </c>
      <c r="K77" s="66"/>
    </row>
    <row r="78" spans="1:11" ht="35.25" customHeight="1">
      <c r="A78" s="40" t="s">
        <v>68</v>
      </c>
      <c r="B78" s="7">
        <v>303</v>
      </c>
      <c r="C78" s="8">
        <v>310</v>
      </c>
      <c r="D78" s="36" t="s">
        <v>129</v>
      </c>
      <c r="E78" s="5">
        <v>240</v>
      </c>
      <c r="F78" s="27">
        <f t="shared" si="20"/>
        <v>40</v>
      </c>
      <c r="G78" s="27">
        <f t="shared" si="22"/>
        <v>40</v>
      </c>
      <c r="H78" s="72">
        <v>40000</v>
      </c>
      <c r="I78" s="72">
        <v>40000</v>
      </c>
      <c r="J78" s="65">
        <f t="shared" si="2"/>
        <v>1</v>
      </c>
      <c r="K78" s="66"/>
    </row>
    <row r="79" spans="1:11" ht="35.25" customHeight="1">
      <c r="A79" s="56" t="s">
        <v>198</v>
      </c>
      <c r="B79" s="7">
        <v>303</v>
      </c>
      <c r="C79" s="8">
        <v>310</v>
      </c>
      <c r="D79" s="36" t="s">
        <v>201</v>
      </c>
      <c r="E79" s="5"/>
      <c r="F79" s="27">
        <f aca="true" t="shared" si="23" ref="F79:G83">+ROUND(H79/1000,1)</f>
        <v>25.5</v>
      </c>
      <c r="G79" s="27">
        <f t="shared" si="23"/>
        <v>25.5</v>
      </c>
      <c r="H79" s="72">
        <f aca="true" t="shared" si="24" ref="H79:I82">H80</f>
        <v>25450</v>
      </c>
      <c r="I79" s="72">
        <f t="shared" si="24"/>
        <v>25450</v>
      </c>
      <c r="J79" s="65">
        <f t="shared" si="2"/>
        <v>1</v>
      </c>
      <c r="K79" s="66"/>
    </row>
    <row r="80" spans="1:11" ht="35.25" customHeight="1">
      <c r="A80" s="56" t="s">
        <v>199</v>
      </c>
      <c r="B80" s="7">
        <v>303</v>
      </c>
      <c r="C80" s="8">
        <v>310</v>
      </c>
      <c r="D80" s="36" t="s">
        <v>202</v>
      </c>
      <c r="E80" s="5"/>
      <c r="F80" s="27">
        <f t="shared" si="23"/>
        <v>25.5</v>
      </c>
      <c r="G80" s="27">
        <f t="shared" si="23"/>
        <v>25.5</v>
      </c>
      <c r="H80" s="72">
        <f t="shared" si="24"/>
        <v>25450</v>
      </c>
      <c r="I80" s="72">
        <f t="shared" si="24"/>
        <v>25450</v>
      </c>
      <c r="J80" s="65"/>
      <c r="K80" s="66"/>
    </row>
    <row r="81" spans="1:11" ht="35.25" customHeight="1">
      <c r="A81" s="56" t="s">
        <v>200</v>
      </c>
      <c r="B81" s="7">
        <v>303</v>
      </c>
      <c r="C81" s="8">
        <v>310</v>
      </c>
      <c r="D81" s="36" t="s">
        <v>203</v>
      </c>
      <c r="E81" s="5"/>
      <c r="F81" s="27">
        <f t="shared" si="23"/>
        <v>25.5</v>
      </c>
      <c r="G81" s="27">
        <f t="shared" si="23"/>
        <v>25.5</v>
      </c>
      <c r="H81" s="72">
        <f t="shared" si="24"/>
        <v>25450</v>
      </c>
      <c r="I81" s="72">
        <f t="shared" si="24"/>
        <v>25450</v>
      </c>
      <c r="J81" s="65">
        <f t="shared" si="2"/>
        <v>1</v>
      </c>
      <c r="K81" s="66"/>
    </row>
    <row r="82" spans="1:11" ht="35.25" customHeight="1">
      <c r="A82" s="56" t="s">
        <v>67</v>
      </c>
      <c r="B82" s="7">
        <v>303</v>
      </c>
      <c r="C82" s="8">
        <v>310</v>
      </c>
      <c r="D82" s="36" t="s">
        <v>203</v>
      </c>
      <c r="E82" s="5">
        <v>200</v>
      </c>
      <c r="F82" s="27">
        <f t="shared" si="23"/>
        <v>25.5</v>
      </c>
      <c r="G82" s="27">
        <f t="shared" si="23"/>
        <v>25.5</v>
      </c>
      <c r="H82" s="72">
        <f t="shared" si="24"/>
        <v>25450</v>
      </c>
      <c r="I82" s="72">
        <f t="shared" si="24"/>
        <v>25450</v>
      </c>
      <c r="J82" s="65">
        <f t="shared" si="2"/>
        <v>1</v>
      </c>
      <c r="K82" s="66"/>
    </row>
    <row r="83" spans="1:11" ht="35.25" customHeight="1">
      <c r="A83" s="40" t="s">
        <v>68</v>
      </c>
      <c r="B83" s="7">
        <v>303</v>
      </c>
      <c r="C83" s="8">
        <v>310</v>
      </c>
      <c r="D83" s="36" t="s">
        <v>203</v>
      </c>
      <c r="E83" s="5">
        <v>240</v>
      </c>
      <c r="F83" s="27">
        <f t="shared" si="23"/>
        <v>25.5</v>
      </c>
      <c r="G83" s="27">
        <f t="shared" si="23"/>
        <v>25.5</v>
      </c>
      <c r="H83" s="72">
        <v>25450</v>
      </c>
      <c r="I83" s="72">
        <v>25450</v>
      </c>
      <c r="J83" s="65">
        <f t="shared" si="2"/>
        <v>1</v>
      </c>
      <c r="K83" s="66"/>
    </row>
    <row r="84" spans="1:11" s="24" customFormat="1" ht="17.25">
      <c r="A84" s="52" t="s">
        <v>13</v>
      </c>
      <c r="B84" s="11">
        <v>303</v>
      </c>
      <c r="C84" s="12">
        <v>400</v>
      </c>
      <c r="D84" s="35"/>
      <c r="E84" s="4"/>
      <c r="F84" s="26">
        <f>+ROUND(H84/1000,1)-0.1</f>
        <v>1838</v>
      </c>
      <c r="G84" s="26">
        <f t="shared" si="22"/>
        <v>1479.2</v>
      </c>
      <c r="H84" s="71">
        <f>H85+H108</f>
        <v>1838099.57</v>
      </c>
      <c r="I84" s="71">
        <f>I85+I108</f>
        <v>1479196.24</v>
      </c>
      <c r="J84" s="64">
        <f t="shared" si="2"/>
        <v>0.8047878128400435</v>
      </c>
      <c r="K84" s="75"/>
    </row>
    <row r="85" spans="1:11" s="24" customFormat="1" ht="17.25">
      <c r="A85" s="57" t="s">
        <v>15</v>
      </c>
      <c r="B85" s="11">
        <v>303</v>
      </c>
      <c r="C85" s="12">
        <v>409</v>
      </c>
      <c r="D85" s="35"/>
      <c r="E85" s="4"/>
      <c r="F85" s="26">
        <f>+ROUND(H85/1000,1)-0.1</f>
        <v>1603.4</v>
      </c>
      <c r="G85" s="26">
        <f t="shared" si="22"/>
        <v>1274.6</v>
      </c>
      <c r="H85" s="71">
        <f>H86</f>
        <v>1603533.79</v>
      </c>
      <c r="I85" s="71">
        <f>I86</f>
        <v>1274630.46</v>
      </c>
      <c r="J85" s="64">
        <f t="shared" si="2"/>
        <v>0.7949357615067979</v>
      </c>
      <c r="K85" s="75"/>
    </row>
    <row r="86" spans="1:11" ht="23.25" customHeight="1">
      <c r="A86" s="56" t="s">
        <v>69</v>
      </c>
      <c r="B86" s="7">
        <v>303</v>
      </c>
      <c r="C86" s="8">
        <v>409</v>
      </c>
      <c r="D86" s="36" t="s">
        <v>130</v>
      </c>
      <c r="E86" s="5"/>
      <c r="F86" s="27">
        <f>+ROUND(H86/1000,1)-0.1</f>
        <v>1603.4</v>
      </c>
      <c r="G86" s="27">
        <f t="shared" si="22"/>
        <v>1274.6</v>
      </c>
      <c r="H86" s="72">
        <f>H89+H92+H95+H98+H101+H104+H107</f>
        <v>1603533.79</v>
      </c>
      <c r="I86" s="72">
        <f>I89+I92+I95+I98+I101+I104+I107</f>
        <v>1274630.46</v>
      </c>
      <c r="J86" s="65">
        <f t="shared" si="2"/>
        <v>0.7949357615067979</v>
      </c>
      <c r="K86" s="66"/>
    </row>
    <row r="87" spans="1:11" ht="75" customHeight="1">
      <c r="A87" s="69" t="s">
        <v>131</v>
      </c>
      <c r="B87" s="7">
        <v>303</v>
      </c>
      <c r="C87" s="8">
        <v>409</v>
      </c>
      <c r="D87" s="36" t="s">
        <v>132</v>
      </c>
      <c r="E87" s="5"/>
      <c r="F87" s="27">
        <f t="shared" si="20"/>
        <v>652.5</v>
      </c>
      <c r="G87" s="27">
        <f t="shared" si="22"/>
        <v>652.5</v>
      </c>
      <c r="H87" s="72">
        <f>H88</f>
        <v>652466</v>
      </c>
      <c r="I87" s="72">
        <f>I88</f>
        <v>652466</v>
      </c>
      <c r="J87" s="65">
        <f t="shared" si="2"/>
        <v>1</v>
      </c>
      <c r="K87" s="66"/>
    </row>
    <row r="88" spans="1:11" ht="18">
      <c r="A88" s="56" t="s">
        <v>52</v>
      </c>
      <c r="B88" s="7">
        <v>303</v>
      </c>
      <c r="C88" s="8">
        <v>409</v>
      </c>
      <c r="D88" s="36" t="s">
        <v>132</v>
      </c>
      <c r="E88" s="5">
        <v>200</v>
      </c>
      <c r="F88" s="27">
        <f t="shared" si="20"/>
        <v>652.5</v>
      </c>
      <c r="G88" s="27">
        <f t="shared" si="22"/>
        <v>652.5</v>
      </c>
      <c r="H88" s="72">
        <f>H89</f>
        <v>652466</v>
      </c>
      <c r="I88" s="72">
        <f>I89</f>
        <v>652466</v>
      </c>
      <c r="J88" s="65">
        <f t="shared" si="2"/>
        <v>1</v>
      </c>
      <c r="K88" s="66"/>
    </row>
    <row r="89" spans="1:11" ht="38.25" customHeight="1">
      <c r="A89" s="40" t="s">
        <v>68</v>
      </c>
      <c r="B89" s="7">
        <v>303</v>
      </c>
      <c r="C89" s="8">
        <v>409</v>
      </c>
      <c r="D89" s="36" t="s">
        <v>132</v>
      </c>
      <c r="E89" s="5">
        <v>240</v>
      </c>
      <c r="F89" s="27">
        <f t="shared" si="20"/>
        <v>652.5</v>
      </c>
      <c r="G89" s="27">
        <f t="shared" si="22"/>
        <v>652.5</v>
      </c>
      <c r="H89" s="72">
        <v>652466</v>
      </c>
      <c r="I89" s="72">
        <v>652466</v>
      </c>
      <c r="J89" s="65">
        <f aca="true" t="shared" si="25" ref="J89:J158">IF(F89=0,0,G89/F89)</f>
        <v>1</v>
      </c>
      <c r="K89" s="66"/>
    </row>
    <row r="90" spans="1:11" ht="18">
      <c r="A90" s="69" t="s">
        <v>133</v>
      </c>
      <c r="B90" s="7">
        <v>303</v>
      </c>
      <c r="C90" s="8">
        <v>409</v>
      </c>
      <c r="D90" s="36" t="s">
        <v>96</v>
      </c>
      <c r="E90" s="5"/>
      <c r="F90" s="27">
        <f>+ROUND(H90/1000,1)-0.1</f>
        <v>563.1999999999999</v>
      </c>
      <c r="G90" s="27">
        <f t="shared" si="22"/>
        <v>563.3</v>
      </c>
      <c r="H90" s="72">
        <f>H91</f>
        <v>563254</v>
      </c>
      <c r="I90" s="72">
        <f>I91</f>
        <v>563254</v>
      </c>
      <c r="J90" s="65">
        <f t="shared" si="25"/>
        <v>1.0001775568181819</v>
      </c>
      <c r="K90" s="66"/>
    </row>
    <row r="91" spans="1:11" ht="18">
      <c r="A91" s="56" t="s">
        <v>52</v>
      </c>
      <c r="B91" s="7">
        <v>303</v>
      </c>
      <c r="C91" s="8">
        <v>409</v>
      </c>
      <c r="D91" s="36" t="s">
        <v>96</v>
      </c>
      <c r="E91" s="5">
        <v>200</v>
      </c>
      <c r="F91" s="27">
        <f>+ROUND(H91/1000,1)-0.1</f>
        <v>563.1999999999999</v>
      </c>
      <c r="G91" s="27">
        <f t="shared" si="22"/>
        <v>563.3</v>
      </c>
      <c r="H91" s="72">
        <f>H92</f>
        <v>563254</v>
      </c>
      <c r="I91" s="72">
        <f>I92</f>
        <v>563254</v>
      </c>
      <c r="J91" s="65">
        <f t="shared" si="25"/>
        <v>1.0001775568181819</v>
      </c>
      <c r="K91" s="66"/>
    </row>
    <row r="92" spans="1:11" ht="36">
      <c r="A92" s="40" t="s">
        <v>68</v>
      </c>
      <c r="B92" s="7">
        <v>303</v>
      </c>
      <c r="C92" s="8">
        <v>409</v>
      </c>
      <c r="D92" s="36" t="s">
        <v>96</v>
      </c>
      <c r="E92" s="5">
        <v>240</v>
      </c>
      <c r="F92" s="27">
        <f>+ROUND(H92/1000,1)-0.1</f>
        <v>563.1999999999999</v>
      </c>
      <c r="G92" s="27">
        <f t="shared" si="22"/>
        <v>563.3</v>
      </c>
      <c r="H92" s="72">
        <v>563254</v>
      </c>
      <c r="I92" s="72">
        <v>563254</v>
      </c>
      <c r="J92" s="65">
        <f t="shared" si="25"/>
        <v>1.0001775568181819</v>
      </c>
      <c r="K92" s="66"/>
    </row>
    <row r="93" spans="1:11" ht="18" hidden="1">
      <c r="A93" s="56" t="s">
        <v>123</v>
      </c>
      <c r="B93" s="7">
        <v>303</v>
      </c>
      <c r="C93" s="8">
        <v>409</v>
      </c>
      <c r="D93" s="36" t="s">
        <v>134</v>
      </c>
      <c r="E93" s="5"/>
      <c r="F93" s="27">
        <f t="shared" si="20"/>
        <v>0</v>
      </c>
      <c r="G93" s="27">
        <f t="shared" si="22"/>
        <v>0</v>
      </c>
      <c r="H93" s="72">
        <f>H94</f>
        <v>0</v>
      </c>
      <c r="I93" s="72">
        <f>I94</f>
        <v>0</v>
      </c>
      <c r="J93" s="65">
        <f t="shared" si="25"/>
        <v>0</v>
      </c>
      <c r="K93" s="66"/>
    </row>
    <row r="94" spans="1:11" ht="18" hidden="1">
      <c r="A94" s="56" t="s">
        <v>52</v>
      </c>
      <c r="B94" s="7">
        <v>303</v>
      </c>
      <c r="C94" s="8">
        <v>409</v>
      </c>
      <c r="D94" s="36" t="s">
        <v>134</v>
      </c>
      <c r="E94" s="5">
        <v>200</v>
      </c>
      <c r="F94" s="27">
        <f t="shared" si="20"/>
        <v>0</v>
      </c>
      <c r="G94" s="27">
        <f t="shared" si="22"/>
        <v>0</v>
      </c>
      <c r="H94" s="72">
        <f>H95</f>
        <v>0</v>
      </c>
      <c r="I94" s="72">
        <f>I95</f>
        <v>0</v>
      </c>
      <c r="J94" s="65">
        <f t="shared" si="25"/>
        <v>0</v>
      </c>
      <c r="K94" s="66"/>
    </row>
    <row r="95" spans="1:11" ht="36" hidden="1">
      <c r="A95" s="40" t="s">
        <v>68</v>
      </c>
      <c r="B95" s="7">
        <v>303</v>
      </c>
      <c r="C95" s="8">
        <v>409</v>
      </c>
      <c r="D95" s="36" t="s">
        <v>134</v>
      </c>
      <c r="E95" s="5">
        <v>240</v>
      </c>
      <c r="F95" s="27">
        <f t="shared" si="20"/>
        <v>0</v>
      </c>
      <c r="G95" s="27">
        <f t="shared" si="22"/>
        <v>0</v>
      </c>
      <c r="H95" s="72"/>
      <c r="I95" s="72"/>
      <c r="J95" s="65">
        <f t="shared" si="25"/>
        <v>0</v>
      </c>
      <c r="K95" s="66"/>
    </row>
    <row r="96" spans="1:11" ht="18" hidden="1">
      <c r="A96" s="56" t="s">
        <v>135</v>
      </c>
      <c r="B96" s="7">
        <v>303</v>
      </c>
      <c r="C96" s="8">
        <v>409</v>
      </c>
      <c r="D96" s="36" t="s">
        <v>95</v>
      </c>
      <c r="E96" s="5"/>
      <c r="F96" s="27">
        <f t="shared" si="20"/>
        <v>0</v>
      </c>
      <c r="G96" s="27">
        <f t="shared" si="22"/>
        <v>0</v>
      </c>
      <c r="H96" s="72">
        <f>H97</f>
        <v>0</v>
      </c>
      <c r="I96" s="72">
        <f>I97</f>
        <v>0</v>
      </c>
      <c r="J96" s="65">
        <f t="shared" si="25"/>
        <v>0</v>
      </c>
      <c r="K96" s="66"/>
    </row>
    <row r="97" spans="1:11" ht="21.75" customHeight="1" hidden="1">
      <c r="A97" s="56" t="s">
        <v>52</v>
      </c>
      <c r="B97" s="7">
        <v>303</v>
      </c>
      <c r="C97" s="8">
        <v>409</v>
      </c>
      <c r="D97" s="36" t="s">
        <v>95</v>
      </c>
      <c r="E97" s="5">
        <v>200</v>
      </c>
      <c r="F97" s="27">
        <f t="shared" si="20"/>
        <v>0</v>
      </c>
      <c r="G97" s="27">
        <f t="shared" si="22"/>
        <v>0</v>
      </c>
      <c r="H97" s="72">
        <f>H98</f>
        <v>0</v>
      </c>
      <c r="I97" s="72">
        <f>I98</f>
        <v>0</v>
      </c>
      <c r="J97" s="65">
        <f t="shared" si="25"/>
        <v>0</v>
      </c>
      <c r="K97" s="66"/>
    </row>
    <row r="98" spans="1:11" ht="39" customHeight="1" hidden="1">
      <c r="A98" s="40" t="s">
        <v>68</v>
      </c>
      <c r="B98" s="7">
        <v>303</v>
      </c>
      <c r="C98" s="8">
        <v>409</v>
      </c>
      <c r="D98" s="36" t="s">
        <v>95</v>
      </c>
      <c r="E98" s="5">
        <v>240</v>
      </c>
      <c r="F98" s="27">
        <f t="shared" si="20"/>
        <v>0</v>
      </c>
      <c r="G98" s="27">
        <f t="shared" si="22"/>
        <v>0</v>
      </c>
      <c r="H98" s="72"/>
      <c r="I98" s="72"/>
      <c r="J98" s="65">
        <f t="shared" si="25"/>
        <v>0</v>
      </c>
      <c r="K98" s="66"/>
    </row>
    <row r="99" spans="1:11" ht="54" hidden="1">
      <c r="A99" s="67" t="s">
        <v>136</v>
      </c>
      <c r="B99" s="7">
        <v>303</v>
      </c>
      <c r="C99" s="8">
        <v>409</v>
      </c>
      <c r="D99" s="36" t="s">
        <v>137</v>
      </c>
      <c r="E99" s="5"/>
      <c r="F99" s="27">
        <f t="shared" si="20"/>
        <v>0</v>
      </c>
      <c r="G99" s="27">
        <f t="shared" si="22"/>
        <v>0</v>
      </c>
      <c r="H99" s="72">
        <f>H100</f>
        <v>0</v>
      </c>
      <c r="I99" s="72">
        <f>I100</f>
        <v>0</v>
      </c>
      <c r="J99" s="65">
        <f t="shared" si="25"/>
        <v>0</v>
      </c>
      <c r="K99" s="66"/>
    </row>
    <row r="100" spans="1:11" ht="18" hidden="1">
      <c r="A100" s="56" t="s">
        <v>52</v>
      </c>
      <c r="B100" s="7">
        <v>303</v>
      </c>
      <c r="C100" s="8">
        <v>409</v>
      </c>
      <c r="D100" s="36" t="s">
        <v>137</v>
      </c>
      <c r="E100" s="5">
        <v>200</v>
      </c>
      <c r="F100" s="27">
        <f t="shared" si="20"/>
        <v>0</v>
      </c>
      <c r="G100" s="27">
        <f t="shared" si="22"/>
        <v>0</v>
      </c>
      <c r="H100" s="72">
        <f>H101</f>
        <v>0</v>
      </c>
      <c r="I100" s="72">
        <f>I101</f>
        <v>0</v>
      </c>
      <c r="J100" s="65">
        <f t="shared" si="25"/>
        <v>0</v>
      </c>
      <c r="K100" s="66"/>
    </row>
    <row r="101" spans="1:11" ht="36.75" customHeight="1" hidden="1">
      <c r="A101" s="40" t="s">
        <v>68</v>
      </c>
      <c r="B101" s="7">
        <v>303</v>
      </c>
      <c r="C101" s="8">
        <v>409</v>
      </c>
      <c r="D101" s="36" t="s">
        <v>137</v>
      </c>
      <c r="E101" s="5">
        <v>240</v>
      </c>
      <c r="F101" s="27">
        <f t="shared" si="20"/>
        <v>0</v>
      </c>
      <c r="G101" s="27">
        <f t="shared" si="22"/>
        <v>0</v>
      </c>
      <c r="H101" s="72"/>
      <c r="I101" s="72"/>
      <c r="J101" s="65">
        <f t="shared" si="25"/>
        <v>0</v>
      </c>
      <c r="K101" s="66"/>
    </row>
    <row r="102" spans="1:11" ht="54.75" customHeight="1" hidden="1">
      <c r="A102" s="67" t="s">
        <v>93</v>
      </c>
      <c r="B102" s="7">
        <v>303</v>
      </c>
      <c r="C102" s="8">
        <v>409</v>
      </c>
      <c r="D102" s="36" t="s">
        <v>94</v>
      </c>
      <c r="E102" s="5"/>
      <c r="F102" s="27">
        <f t="shared" si="20"/>
        <v>0</v>
      </c>
      <c r="G102" s="27">
        <f t="shared" si="22"/>
        <v>0</v>
      </c>
      <c r="H102" s="72">
        <f>H103</f>
        <v>0</v>
      </c>
      <c r="I102" s="72">
        <f>I103</f>
        <v>0</v>
      </c>
      <c r="J102" s="65">
        <f t="shared" si="25"/>
        <v>0</v>
      </c>
      <c r="K102" s="66"/>
    </row>
    <row r="103" spans="1:11" ht="18" hidden="1">
      <c r="A103" s="56" t="s">
        <v>52</v>
      </c>
      <c r="B103" s="7">
        <v>303</v>
      </c>
      <c r="C103" s="8">
        <v>409</v>
      </c>
      <c r="D103" s="36" t="s">
        <v>94</v>
      </c>
      <c r="E103" s="5">
        <v>200</v>
      </c>
      <c r="F103" s="27">
        <f t="shared" si="20"/>
        <v>0</v>
      </c>
      <c r="G103" s="27">
        <f t="shared" si="22"/>
        <v>0</v>
      </c>
      <c r="H103" s="72">
        <f>H104</f>
        <v>0</v>
      </c>
      <c r="I103" s="72">
        <f>I104</f>
        <v>0</v>
      </c>
      <c r="J103" s="65">
        <f t="shared" si="25"/>
        <v>0</v>
      </c>
      <c r="K103" s="66"/>
    </row>
    <row r="104" spans="1:11" ht="37.5" customHeight="1" hidden="1">
      <c r="A104" s="40" t="s">
        <v>68</v>
      </c>
      <c r="B104" s="7">
        <v>303</v>
      </c>
      <c r="C104" s="8">
        <v>409</v>
      </c>
      <c r="D104" s="36" t="s">
        <v>94</v>
      </c>
      <c r="E104" s="5">
        <v>240</v>
      </c>
      <c r="F104" s="27">
        <f t="shared" si="20"/>
        <v>0</v>
      </c>
      <c r="G104" s="27">
        <f t="shared" si="22"/>
        <v>0</v>
      </c>
      <c r="H104" s="72"/>
      <c r="I104" s="72"/>
      <c r="J104" s="65">
        <f t="shared" si="25"/>
        <v>0</v>
      </c>
      <c r="K104" s="66"/>
    </row>
    <row r="105" spans="1:11" ht="18">
      <c r="A105" s="76" t="s">
        <v>97</v>
      </c>
      <c r="B105" s="7">
        <v>303</v>
      </c>
      <c r="C105" s="8">
        <v>409</v>
      </c>
      <c r="D105" s="36" t="s">
        <v>98</v>
      </c>
      <c r="E105" s="5"/>
      <c r="F105" s="27">
        <f t="shared" si="20"/>
        <v>387.8</v>
      </c>
      <c r="G105" s="27">
        <f t="shared" si="22"/>
        <v>58.9</v>
      </c>
      <c r="H105" s="72">
        <f>H106</f>
        <v>387813.79</v>
      </c>
      <c r="I105" s="72">
        <f>I106</f>
        <v>58910.46</v>
      </c>
      <c r="J105" s="65">
        <f t="shared" si="25"/>
        <v>0.15188241361526558</v>
      </c>
      <c r="K105" s="66"/>
    </row>
    <row r="106" spans="1:11" ht="18">
      <c r="A106" s="56" t="s">
        <v>52</v>
      </c>
      <c r="B106" s="7">
        <v>303</v>
      </c>
      <c r="C106" s="8">
        <v>409</v>
      </c>
      <c r="D106" s="36" t="s">
        <v>98</v>
      </c>
      <c r="E106" s="5">
        <v>200</v>
      </c>
      <c r="F106" s="27">
        <f t="shared" si="20"/>
        <v>387.8</v>
      </c>
      <c r="G106" s="27">
        <f t="shared" si="22"/>
        <v>58.9</v>
      </c>
      <c r="H106" s="72">
        <f>H107</f>
        <v>387813.79</v>
      </c>
      <c r="I106" s="72">
        <f>I107</f>
        <v>58910.46</v>
      </c>
      <c r="J106" s="65">
        <f t="shared" si="25"/>
        <v>0.15188241361526558</v>
      </c>
      <c r="K106" s="66"/>
    </row>
    <row r="107" spans="1:11" ht="36">
      <c r="A107" s="40" t="s">
        <v>68</v>
      </c>
      <c r="B107" s="7">
        <v>303</v>
      </c>
      <c r="C107" s="8">
        <v>409</v>
      </c>
      <c r="D107" s="36" t="s">
        <v>98</v>
      </c>
      <c r="E107" s="5">
        <v>240</v>
      </c>
      <c r="F107" s="27">
        <f t="shared" si="20"/>
        <v>387.8</v>
      </c>
      <c r="G107" s="27">
        <f t="shared" si="22"/>
        <v>58.9</v>
      </c>
      <c r="H107" s="72">
        <v>387813.79</v>
      </c>
      <c r="I107" s="72">
        <v>58910.46</v>
      </c>
      <c r="J107" s="65">
        <f t="shared" si="25"/>
        <v>0.15188241361526558</v>
      </c>
      <c r="K107" s="66"/>
    </row>
    <row r="108" spans="1:11" s="24" customFormat="1" ht="27" customHeight="1">
      <c r="A108" s="57" t="s">
        <v>16</v>
      </c>
      <c r="B108" s="11">
        <v>303</v>
      </c>
      <c r="C108" s="12">
        <v>412</v>
      </c>
      <c r="D108" s="35"/>
      <c r="E108" s="4"/>
      <c r="F108" s="26">
        <f aca="true" t="shared" si="26" ref="F108:G128">+ROUND(H108/1000,1)</f>
        <v>234.6</v>
      </c>
      <c r="G108" s="26">
        <f t="shared" si="26"/>
        <v>204.6</v>
      </c>
      <c r="H108" s="71">
        <f aca="true" t="shared" si="27" ref="H108:I110">H109</f>
        <v>234565.78</v>
      </c>
      <c r="I108" s="71">
        <f t="shared" si="27"/>
        <v>204565.78</v>
      </c>
      <c r="J108" s="64">
        <f t="shared" si="25"/>
        <v>0.8721227621483376</v>
      </c>
      <c r="K108" s="75"/>
    </row>
    <row r="109" spans="1:11" ht="36">
      <c r="A109" s="56" t="s">
        <v>46</v>
      </c>
      <c r="B109" s="7">
        <v>303</v>
      </c>
      <c r="C109" s="8">
        <v>412</v>
      </c>
      <c r="D109" s="36" t="s">
        <v>138</v>
      </c>
      <c r="E109" s="5"/>
      <c r="F109" s="27">
        <f t="shared" si="26"/>
        <v>234.6</v>
      </c>
      <c r="G109" s="27">
        <f t="shared" si="26"/>
        <v>204.6</v>
      </c>
      <c r="H109" s="72">
        <f t="shared" si="27"/>
        <v>234565.78</v>
      </c>
      <c r="I109" s="72">
        <f t="shared" si="27"/>
        <v>204565.78</v>
      </c>
      <c r="J109" s="65">
        <f t="shared" si="25"/>
        <v>0.8721227621483376</v>
      </c>
      <c r="K109" s="66"/>
    </row>
    <row r="110" spans="1:11" ht="36">
      <c r="A110" s="56" t="s">
        <v>47</v>
      </c>
      <c r="B110" s="7">
        <v>303</v>
      </c>
      <c r="C110" s="8">
        <v>412</v>
      </c>
      <c r="D110" s="36" t="s">
        <v>139</v>
      </c>
      <c r="E110" s="5"/>
      <c r="F110" s="27">
        <f t="shared" si="26"/>
        <v>234.6</v>
      </c>
      <c r="G110" s="27">
        <f t="shared" si="26"/>
        <v>204.6</v>
      </c>
      <c r="H110" s="72">
        <f t="shared" si="27"/>
        <v>234565.78</v>
      </c>
      <c r="I110" s="72">
        <f t="shared" si="27"/>
        <v>204565.78</v>
      </c>
      <c r="J110" s="65">
        <f t="shared" si="25"/>
        <v>0.8721227621483376</v>
      </c>
      <c r="K110" s="66"/>
    </row>
    <row r="111" spans="1:11" ht="18">
      <c r="A111" s="56" t="s">
        <v>23</v>
      </c>
      <c r="B111" s="7">
        <v>303</v>
      </c>
      <c r="C111" s="8">
        <v>412</v>
      </c>
      <c r="D111" s="36" t="s">
        <v>140</v>
      </c>
      <c r="E111" s="5"/>
      <c r="F111" s="27">
        <f t="shared" si="26"/>
        <v>234.6</v>
      </c>
      <c r="G111" s="27">
        <f t="shared" si="26"/>
        <v>204.6</v>
      </c>
      <c r="H111" s="72">
        <f>H112+H114</f>
        <v>234565.78</v>
      </c>
      <c r="I111" s="72">
        <f>I112+I114</f>
        <v>204565.78</v>
      </c>
      <c r="J111" s="65">
        <f t="shared" si="25"/>
        <v>0.8721227621483376</v>
      </c>
      <c r="K111" s="66"/>
    </row>
    <row r="112" spans="1:11" ht="18">
      <c r="A112" s="59" t="s">
        <v>52</v>
      </c>
      <c r="B112" s="7">
        <v>303</v>
      </c>
      <c r="C112" s="8">
        <v>412</v>
      </c>
      <c r="D112" s="36" t="s">
        <v>140</v>
      </c>
      <c r="E112" s="5">
        <v>200</v>
      </c>
      <c r="F112" s="27">
        <f t="shared" si="26"/>
        <v>234.6</v>
      </c>
      <c r="G112" s="27">
        <f t="shared" si="26"/>
        <v>204.6</v>
      </c>
      <c r="H112" s="72">
        <f>H113</f>
        <v>234565.78</v>
      </c>
      <c r="I112" s="72">
        <f>I113</f>
        <v>204565.78</v>
      </c>
      <c r="J112" s="65">
        <f t="shared" si="25"/>
        <v>0.8721227621483376</v>
      </c>
      <c r="K112" s="66"/>
    </row>
    <row r="113" spans="1:11" ht="36">
      <c r="A113" s="40" t="s">
        <v>68</v>
      </c>
      <c r="B113" s="7">
        <v>303</v>
      </c>
      <c r="C113" s="8">
        <v>412</v>
      </c>
      <c r="D113" s="36" t="s">
        <v>140</v>
      </c>
      <c r="E113" s="5">
        <v>240</v>
      </c>
      <c r="F113" s="27">
        <f t="shared" si="26"/>
        <v>234.6</v>
      </c>
      <c r="G113" s="27">
        <f t="shared" si="26"/>
        <v>204.6</v>
      </c>
      <c r="H113" s="72">
        <v>234565.78</v>
      </c>
      <c r="I113" s="72">
        <v>204565.78</v>
      </c>
      <c r="J113" s="65">
        <f t="shared" si="25"/>
        <v>0.8721227621483376</v>
      </c>
      <c r="K113" s="66"/>
    </row>
    <row r="114" spans="1:11" ht="18" hidden="1">
      <c r="A114" s="53" t="s">
        <v>53</v>
      </c>
      <c r="B114" s="7">
        <v>303</v>
      </c>
      <c r="C114" s="8">
        <v>412</v>
      </c>
      <c r="D114" s="36" t="s">
        <v>100</v>
      </c>
      <c r="E114" s="5">
        <v>800</v>
      </c>
      <c r="F114" s="27">
        <f t="shared" si="26"/>
        <v>0</v>
      </c>
      <c r="G114" s="27">
        <f t="shared" si="26"/>
        <v>0</v>
      </c>
      <c r="H114" s="72">
        <f>H115</f>
        <v>0</v>
      </c>
      <c r="I114" s="72">
        <f>I115</f>
        <v>0</v>
      </c>
      <c r="J114" s="65">
        <f t="shared" si="25"/>
        <v>0</v>
      </c>
      <c r="K114" s="66"/>
    </row>
    <row r="115" spans="1:10" ht="18" hidden="1">
      <c r="A115" s="56" t="s">
        <v>74</v>
      </c>
      <c r="B115" s="7">
        <v>303</v>
      </c>
      <c r="C115" s="8">
        <v>412</v>
      </c>
      <c r="D115" s="36" t="s">
        <v>100</v>
      </c>
      <c r="E115" s="5">
        <v>830</v>
      </c>
      <c r="F115" s="27">
        <f t="shared" si="26"/>
        <v>0</v>
      </c>
      <c r="G115" s="27">
        <f t="shared" si="26"/>
        <v>0</v>
      </c>
      <c r="H115" s="72"/>
      <c r="I115" s="72"/>
      <c r="J115" s="65">
        <f t="shared" si="25"/>
        <v>0</v>
      </c>
    </row>
    <row r="116" spans="1:10" s="24" customFormat="1" ht="21" customHeight="1">
      <c r="A116" s="51" t="s">
        <v>70</v>
      </c>
      <c r="B116" s="11">
        <v>303</v>
      </c>
      <c r="C116" s="13">
        <v>500</v>
      </c>
      <c r="D116" s="35" t="s">
        <v>5</v>
      </c>
      <c r="E116" s="11" t="s">
        <v>5</v>
      </c>
      <c r="F116" s="26">
        <f>+ROUND(H116/1000,1)</f>
        <v>20495.2</v>
      </c>
      <c r="G116" s="26">
        <f t="shared" si="26"/>
        <v>18979.7</v>
      </c>
      <c r="H116" s="71">
        <f>H117+H132+H149+H215</f>
        <v>20495236.38</v>
      </c>
      <c r="I116" s="71">
        <f>I117+I132+I149+I215</f>
        <v>18979741.78</v>
      </c>
      <c r="J116" s="64">
        <f t="shared" si="25"/>
        <v>0.9260558569811468</v>
      </c>
    </row>
    <row r="117" spans="1:10" s="24" customFormat="1" ht="17.25">
      <c r="A117" s="51" t="s">
        <v>12</v>
      </c>
      <c r="B117" s="11">
        <v>303</v>
      </c>
      <c r="C117" s="13">
        <v>501</v>
      </c>
      <c r="D117" s="35"/>
      <c r="E117" s="11"/>
      <c r="F117" s="26">
        <f>+ROUND(H117/1000,1)-0.1</f>
        <v>3157.8</v>
      </c>
      <c r="G117" s="26">
        <f t="shared" si="26"/>
        <v>2482.3</v>
      </c>
      <c r="H117" s="71">
        <f>H118</f>
        <v>3157918.9499999997</v>
      </c>
      <c r="I117" s="71">
        <f>I118</f>
        <v>2482323.5</v>
      </c>
      <c r="J117" s="64">
        <f t="shared" si="25"/>
        <v>0.7860852492241434</v>
      </c>
    </row>
    <row r="118" spans="1:10" ht="34.5">
      <c r="A118" s="56" t="s">
        <v>44</v>
      </c>
      <c r="B118" s="7">
        <v>303</v>
      </c>
      <c r="C118" s="14">
        <v>501</v>
      </c>
      <c r="D118" s="34" t="s">
        <v>141</v>
      </c>
      <c r="E118" s="7"/>
      <c r="F118" s="27">
        <f>+ROUND(H118/1000,1)-0.1</f>
        <v>3157.8</v>
      </c>
      <c r="G118" s="27">
        <f t="shared" si="26"/>
        <v>2482.3</v>
      </c>
      <c r="H118" s="72">
        <f>H119</f>
        <v>3157918.9499999997</v>
      </c>
      <c r="I118" s="72">
        <f>I119</f>
        <v>2482323.5</v>
      </c>
      <c r="J118" s="65">
        <f t="shared" si="25"/>
        <v>0.7860852492241434</v>
      </c>
    </row>
    <row r="119" spans="1:10" ht="22.5" customHeight="1">
      <c r="A119" s="56" t="s">
        <v>71</v>
      </c>
      <c r="B119" s="7">
        <v>303</v>
      </c>
      <c r="C119" s="14">
        <v>501</v>
      </c>
      <c r="D119" s="34" t="s">
        <v>142</v>
      </c>
      <c r="E119" s="7"/>
      <c r="F119" s="27">
        <f>+ROUND(H119/1000,1)-0.1</f>
        <v>3157.8</v>
      </c>
      <c r="G119" s="27">
        <f t="shared" si="26"/>
        <v>2482.3</v>
      </c>
      <c r="H119" s="72">
        <f>H120+H126+H123+H129</f>
        <v>3157918.9499999997</v>
      </c>
      <c r="I119" s="72">
        <f>I120+I126+I123+I129</f>
        <v>2482323.5</v>
      </c>
      <c r="J119" s="65">
        <f t="shared" si="25"/>
        <v>0.7860852492241434</v>
      </c>
    </row>
    <row r="120" spans="1:10" ht="18">
      <c r="A120" s="56" t="s">
        <v>48</v>
      </c>
      <c r="B120" s="7">
        <v>303</v>
      </c>
      <c r="C120" s="14">
        <v>501</v>
      </c>
      <c r="D120" s="34" t="s">
        <v>72</v>
      </c>
      <c r="E120" s="7"/>
      <c r="F120" s="27">
        <f t="shared" si="26"/>
        <v>181.4</v>
      </c>
      <c r="G120" s="27">
        <f t="shared" si="26"/>
        <v>135.8</v>
      </c>
      <c r="H120" s="72">
        <f>H121</f>
        <v>181397.88</v>
      </c>
      <c r="I120" s="72">
        <f>I121</f>
        <v>135781.2</v>
      </c>
      <c r="J120" s="65">
        <f t="shared" si="25"/>
        <v>0.7486218302094818</v>
      </c>
    </row>
    <row r="121" spans="1:10" ht="36">
      <c r="A121" s="56" t="s">
        <v>67</v>
      </c>
      <c r="B121" s="7">
        <v>303</v>
      </c>
      <c r="C121" s="14">
        <v>501</v>
      </c>
      <c r="D121" s="34" t="s">
        <v>72</v>
      </c>
      <c r="E121" s="7">
        <v>200</v>
      </c>
      <c r="F121" s="27">
        <f t="shared" si="26"/>
        <v>181.4</v>
      </c>
      <c r="G121" s="27">
        <f t="shared" si="26"/>
        <v>135.8</v>
      </c>
      <c r="H121" s="72">
        <f>H122</f>
        <v>181397.88</v>
      </c>
      <c r="I121" s="72">
        <f>I122</f>
        <v>135781.2</v>
      </c>
      <c r="J121" s="65">
        <f t="shared" si="25"/>
        <v>0.7486218302094818</v>
      </c>
    </row>
    <row r="122" spans="1:10" ht="36">
      <c r="A122" s="40" t="s">
        <v>87</v>
      </c>
      <c r="B122" s="7">
        <v>303</v>
      </c>
      <c r="C122" s="14">
        <v>501</v>
      </c>
      <c r="D122" s="34" t="s">
        <v>72</v>
      </c>
      <c r="E122" s="7">
        <v>240</v>
      </c>
      <c r="F122" s="27">
        <f t="shared" si="26"/>
        <v>181.4</v>
      </c>
      <c r="G122" s="27">
        <f t="shared" si="26"/>
        <v>135.8</v>
      </c>
      <c r="H122" s="72">
        <v>181397.88</v>
      </c>
      <c r="I122" s="72">
        <v>135781.2</v>
      </c>
      <c r="J122" s="65">
        <f t="shared" si="25"/>
        <v>0.7486218302094818</v>
      </c>
    </row>
    <row r="123" spans="1:10" ht="27" customHeight="1">
      <c r="A123" s="53" t="s">
        <v>49</v>
      </c>
      <c r="B123" s="7">
        <v>303</v>
      </c>
      <c r="C123" s="14">
        <v>501</v>
      </c>
      <c r="D123" s="34" t="s">
        <v>143</v>
      </c>
      <c r="E123" s="7"/>
      <c r="F123" s="27">
        <f t="shared" si="26"/>
        <v>2587</v>
      </c>
      <c r="G123" s="27">
        <f t="shared" si="26"/>
        <v>1957</v>
      </c>
      <c r="H123" s="72">
        <f>H124</f>
        <v>2587000</v>
      </c>
      <c r="I123" s="72">
        <f>I124</f>
        <v>1957021.23</v>
      </c>
      <c r="J123" s="65">
        <f t="shared" si="25"/>
        <v>0.7564746810977967</v>
      </c>
    </row>
    <row r="124" spans="1:10" ht="39.75" customHeight="1">
      <c r="A124" s="53" t="s">
        <v>67</v>
      </c>
      <c r="B124" s="7">
        <v>303</v>
      </c>
      <c r="C124" s="14">
        <v>501</v>
      </c>
      <c r="D124" s="34" t="s">
        <v>143</v>
      </c>
      <c r="E124" s="7">
        <v>200</v>
      </c>
      <c r="F124" s="27">
        <f t="shared" si="26"/>
        <v>2587</v>
      </c>
      <c r="G124" s="27">
        <f t="shared" si="26"/>
        <v>1957</v>
      </c>
      <c r="H124" s="72">
        <f>H125</f>
        <v>2587000</v>
      </c>
      <c r="I124" s="72">
        <f>I125</f>
        <v>1957021.23</v>
      </c>
      <c r="J124" s="65">
        <f t="shared" si="25"/>
        <v>0.7564746810977967</v>
      </c>
    </row>
    <row r="125" spans="1:10" ht="36">
      <c r="A125" s="40" t="s">
        <v>87</v>
      </c>
      <c r="B125" s="7">
        <v>303</v>
      </c>
      <c r="C125" s="14">
        <v>501</v>
      </c>
      <c r="D125" s="34" t="s">
        <v>143</v>
      </c>
      <c r="E125" s="7">
        <v>240</v>
      </c>
      <c r="F125" s="27">
        <f t="shared" si="26"/>
        <v>2587</v>
      </c>
      <c r="G125" s="27">
        <f t="shared" si="26"/>
        <v>1957</v>
      </c>
      <c r="H125" s="72">
        <v>2587000</v>
      </c>
      <c r="I125" s="72">
        <v>1957021.23</v>
      </c>
      <c r="J125" s="65">
        <f t="shared" si="25"/>
        <v>0.7564746810977967</v>
      </c>
    </row>
    <row r="126" spans="1:10" ht="18">
      <c r="A126" s="60" t="s">
        <v>73</v>
      </c>
      <c r="B126" s="7">
        <v>303</v>
      </c>
      <c r="C126" s="14">
        <v>501</v>
      </c>
      <c r="D126" s="34" t="s">
        <v>144</v>
      </c>
      <c r="E126" s="7"/>
      <c r="F126" s="27">
        <f>+ROUND(H126/1000,1)-0.1</f>
        <v>178.20000000000002</v>
      </c>
      <c r="G126" s="27">
        <f t="shared" si="26"/>
        <v>178.3</v>
      </c>
      <c r="H126" s="72">
        <f>H128</f>
        <v>178263.48</v>
      </c>
      <c r="I126" s="72">
        <f>I128</f>
        <v>178263.48</v>
      </c>
      <c r="J126" s="65">
        <f t="shared" si="25"/>
        <v>1.0005611672278338</v>
      </c>
    </row>
    <row r="127" spans="1:10" ht="36">
      <c r="A127" s="53" t="s">
        <v>67</v>
      </c>
      <c r="B127" s="7">
        <v>303</v>
      </c>
      <c r="C127" s="14">
        <v>501</v>
      </c>
      <c r="D127" s="34" t="s">
        <v>144</v>
      </c>
      <c r="E127" s="7">
        <v>200</v>
      </c>
      <c r="F127" s="27">
        <f>+ROUND(H127/1000,1)-0.1</f>
        <v>178.20000000000002</v>
      </c>
      <c r="G127" s="27">
        <f t="shared" si="26"/>
        <v>178.3</v>
      </c>
      <c r="H127" s="72">
        <f>H128</f>
        <v>178263.48</v>
      </c>
      <c r="I127" s="72">
        <f>I128</f>
        <v>178263.48</v>
      </c>
      <c r="J127" s="65">
        <f t="shared" si="25"/>
        <v>1.0005611672278338</v>
      </c>
    </row>
    <row r="128" spans="1:10" ht="36">
      <c r="A128" s="40" t="s">
        <v>87</v>
      </c>
      <c r="B128" s="7">
        <v>303</v>
      </c>
      <c r="C128" s="14">
        <v>501</v>
      </c>
      <c r="D128" s="34" t="s">
        <v>144</v>
      </c>
      <c r="E128" s="7">
        <v>240</v>
      </c>
      <c r="F128" s="27">
        <f>+ROUND(H128/1000,1)-0.1</f>
        <v>178.20000000000002</v>
      </c>
      <c r="G128" s="27">
        <f t="shared" si="26"/>
        <v>178.3</v>
      </c>
      <c r="H128" s="72">
        <v>178263.48</v>
      </c>
      <c r="I128" s="72">
        <v>178263.48</v>
      </c>
      <c r="J128" s="65">
        <f t="shared" si="25"/>
        <v>1.0005611672278338</v>
      </c>
    </row>
    <row r="129" spans="1:10" ht="83.25" customHeight="1">
      <c r="A129" s="69" t="s">
        <v>147</v>
      </c>
      <c r="B129" s="41">
        <v>303</v>
      </c>
      <c r="C129" s="14">
        <v>501</v>
      </c>
      <c r="D129" s="34" t="s">
        <v>214</v>
      </c>
      <c r="E129" s="7"/>
      <c r="F129" s="27">
        <f aca="true" t="shared" si="28" ref="F129:G131">+ROUND(H129/1000,1)</f>
        <v>211.3</v>
      </c>
      <c r="G129" s="27">
        <f t="shared" si="28"/>
        <v>211.3</v>
      </c>
      <c r="H129" s="72">
        <f>H130</f>
        <v>211257.59</v>
      </c>
      <c r="I129" s="72">
        <f>I130</f>
        <v>211257.59</v>
      </c>
      <c r="J129" s="65">
        <f t="shared" si="25"/>
        <v>1</v>
      </c>
    </row>
    <row r="130" spans="1:10" ht="36">
      <c r="A130" s="53" t="s">
        <v>67</v>
      </c>
      <c r="B130" s="41">
        <v>303</v>
      </c>
      <c r="C130" s="14">
        <v>501</v>
      </c>
      <c r="D130" s="34" t="s">
        <v>214</v>
      </c>
      <c r="E130" s="7">
        <v>200</v>
      </c>
      <c r="F130" s="27">
        <f t="shared" si="28"/>
        <v>211.3</v>
      </c>
      <c r="G130" s="27">
        <f t="shared" si="28"/>
        <v>211.3</v>
      </c>
      <c r="H130" s="72">
        <f>H131</f>
        <v>211257.59</v>
      </c>
      <c r="I130" s="72">
        <f>I131</f>
        <v>211257.59</v>
      </c>
      <c r="J130" s="65">
        <f t="shared" si="25"/>
        <v>1</v>
      </c>
    </row>
    <row r="131" spans="1:10" ht="36">
      <c r="A131" s="40" t="s">
        <v>87</v>
      </c>
      <c r="B131" s="41">
        <v>303</v>
      </c>
      <c r="C131" s="14">
        <v>501</v>
      </c>
      <c r="D131" s="34" t="s">
        <v>214</v>
      </c>
      <c r="E131" s="7">
        <v>240</v>
      </c>
      <c r="F131" s="27">
        <f t="shared" si="28"/>
        <v>211.3</v>
      </c>
      <c r="G131" s="27">
        <f t="shared" si="28"/>
        <v>211.3</v>
      </c>
      <c r="H131" s="72">
        <v>211257.59</v>
      </c>
      <c r="I131" s="72">
        <v>211257.59</v>
      </c>
      <c r="J131" s="65">
        <f t="shared" si="25"/>
        <v>1</v>
      </c>
    </row>
    <row r="132" spans="1:10" s="24" customFormat="1" ht="17.25">
      <c r="A132" s="51" t="s">
        <v>34</v>
      </c>
      <c r="B132" s="11">
        <v>303</v>
      </c>
      <c r="C132" s="13">
        <v>502</v>
      </c>
      <c r="D132" s="35"/>
      <c r="E132" s="11"/>
      <c r="F132" s="26">
        <f>+ROUND(H132/1000,1)+0.1</f>
        <v>4822.3</v>
      </c>
      <c r="G132" s="26">
        <f aca="true" t="shared" si="29" ref="F132:G151">+ROUND(I132/1000,1)</f>
        <v>4690.5</v>
      </c>
      <c r="H132" s="71">
        <f>H133</f>
        <v>4822220.18</v>
      </c>
      <c r="I132" s="71">
        <f>I133</f>
        <v>4690471.2</v>
      </c>
      <c r="J132" s="64">
        <f t="shared" si="25"/>
        <v>0.9726686435933061</v>
      </c>
    </row>
    <row r="133" spans="1:10" ht="36">
      <c r="A133" s="56" t="s">
        <v>45</v>
      </c>
      <c r="B133" s="7">
        <v>303</v>
      </c>
      <c r="C133" s="14">
        <v>502</v>
      </c>
      <c r="D133" s="34" t="s">
        <v>145</v>
      </c>
      <c r="E133" s="7"/>
      <c r="F133" s="27">
        <f>+ROUND(H133/1000,1)+0.1</f>
        <v>4822.3</v>
      </c>
      <c r="G133" s="27">
        <f t="shared" si="29"/>
        <v>4690.5</v>
      </c>
      <c r="H133" s="72">
        <f>H143+H146+H134+H137+H140</f>
        <v>4822220.18</v>
      </c>
      <c r="I133" s="72">
        <f>I143+I146+I134+I137+I140</f>
        <v>4690471.2</v>
      </c>
      <c r="J133" s="65">
        <f t="shared" si="25"/>
        <v>0.9726686435933061</v>
      </c>
    </row>
    <row r="134" spans="1:10" ht="36">
      <c r="A134" s="46" t="s">
        <v>216</v>
      </c>
      <c r="B134" s="41">
        <v>303</v>
      </c>
      <c r="C134" s="14">
        <v>502</v>
      </c>
      <c r="D134" s="34" t="s">
        <v>215</v>
      </c>
      <c r="E134" s="26"/>
      <c r="F134" s="27">
        <f t="shared" si="29"/>
        <v>3639</v>
      </c>
      <c r="G134" s="27">
        <f t="shared" si="29"/>
        <v>3639</v>
      </c>
      <c r="H134" s="72">
        <f>H136</f>
        <v>3638962.92</v>
      </c>
      <c r="I134" s="72">
        <f>I136</f>
        <v>3638962.92</v>
      </c>
      <c r="J134" s="65">
        <f t="shared" si="25"/>
        <v>1</v>
      </c>
    </row>
    <row r="135" spans="1:10" ht="18">
      <c r="A135" s="40" t="s">
        <v>53</v>
      </c>
      <c r="B135" s="41">
        <v>303</v>
      </c>
      <c r="C135" s="14">
        <v>502</v>
      </c>
      <c r="D135" s="34" t="s">
        <v>215</v>
      </c>
      <c r="E135" s="7">
        <v>800</v>
      </c>
      <c r="F135" s="27">
        <f t="shared" si="29"/>
        <v>3639</v>
      </c>
      <c r="G135" s="27">
        <f t="shared" si="29"/>
        <v>3639</v>
      </c>
      <c r="H135" s="72">
        <f>H136</f>
        <v>3638962.92</v>
      </c>
      <c r="I135" s="72">
        <f>I136</f>
        <v>3638962.92</v>
      </c>
      <c r="J135" s="65">
        <f t="shared" si="25"/>
        <v>1</v>
      </c>
    </row>
    <row r="136" spans="1:10" ht="18">
      <c r="A136" s="40" t="s">
        <v>74</v>
      </c>
      <c r="B136" s="41">
        <v>303</v>
      </c>
      <c r="C136" s="14">
        <v>502</v>
      </c>
      <c r="D136" s="34" t="s">
        <v>215</v>
      </c>
      <c r="E136" s="7">
        <v>830</v>
      </c>
      <c r="F136" s="27">
        <f t="shared" si="29"/>
        <v>3639</v>
      </c>
      <c r="G136" s="27">
        <f t="shared" si="29"/>
        <v>3639</v>
      </c>
      <c r="H136" s="72">
        <v>3638962.92</v>
      </c>
      <c r="I136" s="72">
        <v>3638962.92</v>
      </c>
      <c r="J136" s="65">
        <f t="shared" si="25"/>
        <v>1</v>
      </c>
    </row>
    <row r="137" spans="1:10" ht="18">
      <c r="A137" s="40" t="s">
        <v>50</v>
      </c>
      <c r="B137" s="41">
        <v>303</v>
      </c>
      <c r="C137" s="14">
        <v>502</v>
      </c>
      <c r="D137" s="34" t="s">
        <v>146</v>
      </c>
      <c r="E137" s="7"/>
      <c r="F137" s="27">
        <f t="shared" si="29"/>
        <v>1.2</v>
      </c>
      <c r="G137" s="27">
        <f t="shared" si="29"/>
        <v>1.2</v>
      </c>
      <c r="H137" s="72">
        <f>H138</f>
        <v>1150</v>
      </c>
      <c r="I137" s="72">
        <f>I138</f>
        <v>1150</v>
      </c>
      <c r="J137" s="65">
        <f t="shared" si="25"/>
        <v>1</v>
      </c>
    </row>
    <row r="138" spans="1:10" ht="39.75" customHeight="1">
      <c r="A138" s="53" t="s">
        <v>67</v>
      </c>
      <c r="B138" s="41">
        <v>303</v>
      </c>
      <c r="C138" s="14">
        <v>502</v>
      </c>
      <c r="D138" s="34" t="s">
        <v>146</v>
      </c>
      <c r="E138" s="7">
        <v>200</v>
      </c>
      <c r="F138" s="27">
        <f t="shared" si="29"/>
        <v>1.2</v>
      </c>
      <c r="G138" s="27">
        <f t="shared" si="29"/>
        <v>1.2</v>
      </c>
      <c r="H138" s="72">
        <f>H139</f>
        <v>1150</v>
      </c>
      <c r="I138" s="72">
        <f>I139</f>
        <v>1150</v>
      </c>
      <c r="J138" s="65">
        <f t="shared" si="25"/>
        <v>1</v>
      </c>
    </row>
    <row r="139" spans="1:10" ht="36">
      <c r="A139" s="40" t="s">
        <v>87</v>
      </c>
      <c r="B139" s="41">
        <v>303</v>
      </c>
      <c r="C139" s="14">
        <v>502</v>
      </c>
      <c r="D139" s="34" t="s">
        <v>146</v>
      </c>
      <c r="E139" s="7">
        <v>240</v>
      </c>
      <c r="F139" s="27">
        <f t="shared" si="29"/>
        <v>1.2</v>
      </c>
      <c r="G139" s="27">
        <f t="shared" si="29"/>
        <v>1.2</v>
      </c>
      <c r="H139" s="72">
        <v>1150</v>
      </c>
      <c r="I139" s="72">
        <v>1150</v>
      </c>
      <c r="J139" s="65">
        <f t="shared" si="25"/>
        <v>1</v>
      </c>
    </row>
    <row r="140" spans="1:10" ht="36">
      <c r="A140" s="40" t="s">
        <v>197</v>
      </c>
      <c r="B140" s="41">
        <v>303</v>
      </c>
      <c r="C140" s="14">
        <v>502</v>
      </c>
      <c r="D140" s="36" t="s">
        <v>217</v>
      </c>
      <c r="E140" s="7"/>
      <c r="F140" s="27">
        <f aca="true" t="shared" si="30" ref="F140:G142">+ROUND(H140/1000,1)</f>
        <v>50</v>
      </c>
      <c r="G140" s="27">
        <f t="shared" si="30"/>
        <v>0</v>
      </c>
      <c r="H140" s="72">
        <f>H141</f>
        <v>50000</v>
      </c>
      <c r="I140" s="72">
        <f>I141</f>
        <v>0</v>
      </c>
      <c r="J140" s="65">
        <f t="shared" si="25"/>
        <v>0</v>
      </c>
    </row>
    <row r="141" spans="1:10" ht="18">
      <c r="A141" s="92" t="s">
        <v>53</v>
      </c>
      <c r="B141" s="41">
        <v>303</v>
      </c>
      <c r="C141" s="14">
        <v>502</v>
      </c>
      <c r="D141" s="36" t="s">
        <v>217</v>
      </c>
      <c r="E141" s="7">
        <v>800</v>
      </c>
      <c r="F141" s="27">
        <f t="shared" si="30"/>
        <v>50</v>
      </c>
      <c r="G141" s="27">
        <f t="shared" si="30"/>
        <v>0</v>
      </c>
      <c r="H141" s="72">
        <f>H142</f>
        <v>50000</v>
      </c>
      <c r="I141" s="72">
        <f>I142</f>
        <v>0</v>
      </c>
      <c r="J141" s="65">
        <f t="shared" si="25"/>
        <v>0</v>
      </c>
    </row>
    <row r="142" spans="1:10" ht="18">
      <c r="A142" s="92" t="s">
        <v>74</v>
      </c>
      <c r="B142" s="41">
        <v>303</v>
      </c>
      <c r="C142" s="14">
        <v>502</v>
      </c>
      <c r="D142" s="36" t="s">
        <v>217</v>
      </c>
      <c r="E142" s="7">
        <v>830</v>
      </c>
      <c r="F142" s="27">
        <f t="shared" si="30"/>
        <v>50</v>
      </c>
      <c r="G142" s="27">
        <f t="shared" si="30"/>
        <v>0</v>
      </c>
      <c r="H142" s="72">
        <v>50000</v>
      </c>
      <c r="I142" s="72"/>
      <c r="J142" s="65">
        <f t="shared" si="25"/>
        <v>0</v>
      </c>
    </row>
    <row r="143" spans="1:10" ht="78" customHeight="1">
      <c r="A143" s="69" t="s">
        <v>147</v>
      </c>
      <c r="B143" s="41">
        <v>303</v>
      </c>
      <c r="C143" s="14">
        <v>502</v>
      </c>
      <c r="D143" s="34" t="s">
        <v>148</v>
      </c>
      <c r="E143" s="7"/>
      <c r="F143" s="27">
        <f t="shared" si="29"/>
        <v>1040.9</v>
      </c>
      <c r="G143" s="27">
        <f t="shared" si="29"/>
        <v>959.2</v>
      </c>
      <c r="H143" s="72">
        <f>H144</f>
        <v>1040942.41</v>
      </c>
      <c r="I143" s="72">
        <f>I144</f>
        <v>959193.43</v>
      </c>
      <c r="J143" s="65">
        <f t="shared" si="25"/>
        <v>0.9215102315304063</v>
      </c>
    </row>
    <row r="144" spans="1:10" ht="36">
      <c r="A144" s="53" t="s">
        <v>67</v>
      </c>
      <c r="B144" s="41">
        <v>303</v>
      </c>
      <c r="C144" s="14">
        <v>502</v>
      </c>
      <c r="D144" s="34" t="s">
        <v>148</v>
      </c>
      <c r="E144" s="7">
        <v>200</v>
      </c>
      <c r="F144" s="27">
        <f t="shared" si="29"/>
        <v>1040.9</v>
      </c>
      <c r="G144" s="27">
        <f t="shared" si="29"/>
        <v>959.2</v>
      </c>
      <c r="H144" s="72">
        <f>H145</f>
        <v>1040942.41</v>
      </c>
      <c r="I144" s="72">
        <f>I145</f>
        <v>959193.43</v>
      </c>
      <c r="J144" s="65">
        <f t="shared" si="25"/>
        <v>0.9215102315304063</v>
      </c>
    </row>
    <row r="145" spans="1:10" ht="36">
      <c r="A145" s="40" t="s">
        <v>87</v>
      </c>
      <c r="B145" s="41">
        <v>303</v>
      </c>
      <c r="C145" s="14">
        <v>502</v>
      </c>
      <c r="D145" s="34" t="s">
        <v>148</v>
      </c>
      <c r="E145" s="7">
        <v>240</v>
      </c>
      <c r="F145" s="27">
        <f t="shared" si="29"/>
        <v>1040.9</v>
      </c>
      <c r="G145" s="27">
        <f t="shared" si="29"/>
        <v>959.2</v>
      </c>
      <c r="H145" s="72">
        <v>1040942.41</v>
      </c>
      <c r="I145" s="72">
        <v>959193.43</v>
      </c>
      <c r="J145" s="65">
        <f t="shared" si="25"/>
        <v>0.9215102315304063</v>
      </c>
    </row>
    <row r="146" spans="1:10" ht="18">
      <c r="A146" s="77" t="s">
        <v>101</v>
      </c>
      <c r="B146" s="41">
        <v>303</v>
      </c>
      <c r="C146" s="14">
        <v>502</v>
      </c>
      <c r="D146" s="34" t="s">
        <v>102</v>
      </c>
      <c r="E146" s="7"/>
      <c r="F146" s="27">
        <f t="shared" si="29"/>
        <v>91.2</v>
      </c>
      <c r="G146" s="27">
        <f t="shared" si="29"/>
        <v>91.2</v>
      </c>
      <c r="H146" s="72">
        <f>H147</f>
        <v>91164.85</v>
      </c>
      <c r="I146" s="72">
        <f>I147</f>
        <v>91164.85</v>
      </c>
      <c r="J146" s="65">
        <f t="shared" si="25"/>
        <v>1</v>
      </c>
    </row>
    <row r="147" spans="1:10" ht="34.5">
      <c r="A147" s="53" t="s">
        <v>67</v>
      </c>
      <c r="B147" s="41">
        <v>303</v>
      </c>
      <c r="C147" s="14">
        <v>502</v>
      </c>
      <c r="D147" s="34" t="s">
        <v>102</v>
      </c>
      <c r="E147" s="7">
        <v>200</v>
      </c>
      <c r="F147" s="27">
        <f t="shared" si="29"/>
        <v>91.2</v>
      </c>
      <c r="G147" s="27">
        <f t="shared" si="29"/>
        <v>91.2</v>
      </c>
      <c r="H147" s="72">
        <f>H148</f>
        <v>91164.85</v>
      </c>
      <c r="I147" s="72">
        <f>I148</f>
        <v>91164.85</v>
      </c>
      <c r="J147" s="65">
        <f t="shared" si="25"/>
        <v>1</v>
      </c>
    </row>
    <row r="148" spans="1:10" ht="34.5">
      <c r="A148" s="40" t="s">
        <v>87</v>
      </c>
      <c r="B148" s="41">
        <v>303</v>
      </c>
      <c r="C148" s="14">
        <v>502</v>
      </c>
      <c r="D148" s="34" t="s">
        <v>102</v>
      </c>
      <c r="E148" s="7">
        <v>240</v>
      </c>
      <c r="F148" s="27">
        <f t="shared" si="29"/>
        <v>91.2</v>
      </c>
      <c r="G148" s="27">
        <f t="shared" si="29"/>
        <v>91.2</v>
      </c>
      <c r="H148" s="72">
        <v>91164.85</v>
      </c>
      <c r="I148" s="72">
        <v>91164.85</v>
      </c>
      <c r="J148" s="65">
        <f t="shared" si="25"/>
        <v>1</v>
      </c>
    </row>
    <row r="149" spans="1:10" s="24" customFormat="1" ht="18" customHeight="1">
      <c r="A149" s="52" t="s">
        <v>24</v>
      </c>
      <c r="B149" s="11">
        <v>303</v>
      </c>
      <c r="C149" s="12">
        <v>503</v>
      </c>
      <c r="D149" s="35"/>
      <c r="E149" s="11"/>
      <c r="F149" s="26">
        <f>+ROUND(H149/1000,1)+0.1</f>
        <v>7690.1</v>
      </c>
      <c r="G149" s="26">
        <f t="shared" si="29"/>
        <v>7191.1</v>
      </c>
      <c r="H149" s="71">
        <f>H150+H205+H184+H188+H192</f>
        <v>7690029.300000001</v>
      </c>
      <c r="I149" s="71">
        <f>I150+I205+I184+I188+I192</f>
        <v>7191106.4</v>
      </c>
      <c r="J149" s="64">
        <f t="shared" si="25"/>
        <v>0.935111376965189</v>
      </c>
    </row>
    <row r="150" spans="1:10" ht="21.75" customHeight="1">
      <c r="A150" s="53" t="s">
        <v>75</v>
      </c>
      <c r="B150" s="7">
        <v>303</v>
      </c>
      <c r="C150" s="8">
        <v>503</v>
      </c>
      <c r="D150" s="36" t="s">
        <v>149</v>
      </c>
      <c r="E150" s="7"/>
      <c r="F150" s="27">
        <f t="shared" si="29"/>
        <v>1987.5</v>
      </c>
      <c r="G150" s="27">
        <f t="shared" si="29"/>
        <v>1853.3</v>
      </c>
      <c r="H150" s="72">
        <f>H151+H157+H160+H163+H175+H178+H196+H199+H202+H181+H166</f>
        <v>1987507.8299999996</v>
      </c>
      <c r="I150" s="72">
        <f>I151+I157+I160+I163+I175+I178+I196+I199+I202+I181+I166</f>
        <v>1853275.5999999999</v>
      </c>
      <c r="J150" s="65">
        <f t="shared" si="25"/>
        <v>0.9324779874213837</v>
      </c>
    </row>
    <row r="151" spans="1:10" ht="18">
      <c r="A151" s="56" t="s">
        <v>25</v>
      </c>
      <c r="B151" s="7">
        <v>303</v>
      </c>
      <c r="C151" s="8">
        <v>503</v>
      </c>
      <c r="D151" s="42" t="s">
        <v>76</v>
      </c>
      <c r="E151" s="7"/>
      <c r="F151" s="27">
        <f>+ROUND(H151/1000,1)</f>
        <v>1199.2</v>
      </c>
      <c r="G151" s="27">
        <f t="shared" si="29"/>
        <v>1120.5</v>
      </c>
      <c r="H151" s="72">
        <f>H154+H153</f>
        <v>1199163.63</v>
      </c>
      <c r="I151" s="72">
        <f>I154+I153</f>
        <v>1120511.83</v>
      </c>
      <c r="J151" s="65">
        <f t="shared" si="25"/>
        <v>0.9343729152768512</v>
      </c>
    </row>
    <row r="152" spans="1:10" s="74" customFormat="1" ht="36">
      <c r="A152" s="53" t="s">
        <v>67</v>
      </c>
      <c r="B152" s="7">
        <v>303</v>
      </c>
      <c r="C152" s="8">
        <v>503</v>
      </c>
      <c r="D152" s="42" t="s">
        <v>76</v>
      </c>
      <c r="E152" s="7">
        <v>200</v>
      </c>
      <c r="F152" s="27">
        <f>+ROUND(H152/1000,1)</f>
        <v>1199.2</v>
      </c>
      <c r="G152" s="27">
        <f>+ROUND(I152/1000,1)</f>
        <v>1120.5</v>
      </c>
      <c r="H152" s="72">
        <f>H153</f>
        <v>1199163.63</v>
      </c>
      <c r="I152" s="72">
        <f>I153</f>
        <v>1120511.83</v>
      </c>
      <c r="J152" s="65">
        <f t="shared" si="25"/>
        <v>0.9343729152768512</v>
      </c>
    </row>
    <row r="153" spans="1:10" ht="36">
      <c r="A153" s="40" t="s">
        <v>87</v>
      </c>
      <c r="B153" s="7">
        <v>303</v>
      </c>
      <c r="C153" s="8">
        <v>503</v>
      </c>
      <c r="D153" s="42" t="s">
        <v>76</v>
      </c>
      <c r="E153" s="7">
        <v>240</v>
      </c>
      <c r="F153" s="27">
        <f aca="true" t="shared" si="31" ref="F153:F219">+ROUND(H153/1000,1)</f>
        <v>1199.2</v>
      </c>
      <c r="G153" s="27">
        <f aca="true" t="shared" si="32" ref="G153:G208">+ROUND(I153/1000,1)</f>
        <v>1120.5</v>
      </c>
      <c r="H153" s="72">
        <v>1199163.63</v>
      </c>
      <c r="I153" s="72">
        <v>1120511.83</v>
      </c>
      <c r="J153" s="65">
        <f t="shared" si="25"/>
        <v>0.9343729152768512</v>
      </c>
    </row>
    <row r="154" spans="1:10" ht="18.75" customHeight="1" hidden="1">
      <c r="A154" s="40" t="s">
        <v>53</v>
      </c>
      <c r="B154" s="7">
        <v>303</v>
      </c>
      <c r="C154" s="8">
        <v>503</v>
      </c>
      <c r="D154" s="42" t="s">
        <v>76</v>
      </c>
      <c r="E154" s="7">
        <v>800</v>
      </c>
      <c r="F154" s="27">
        <f t="shared" si="31"/>
        <v>0</v>
      </c>
      <c r="G154" s="27">
        <f t="shared" si="32"/>
        <v>0</v>
      </c>
      <c r="H154" s="72">
        <f>H155+H156</f>
        <v>0</v>
      </c>
      <c r="I154" s="72">
        <f>I155+I156</f>
        <v>0</v>
      </c>
      <c r="J154" s="65">
        <f t="shared" si="25"/>
        <v>0</v>
      </c>
    </row>
    <row r="155" spans="1:10" ht="18" hidden="1">
      <c r="A155" s="40" t="s">
        <v>74</v>
      </c>
      <c r="B155" s="7">
        <v>303</v>
      </c>
      <c r="C155" s="8">
        <v>503</v>
      </c>
      <c r="D155" s="42" t="s">
        <v>76</v>
      </c>
      <c r="E155" s="7">
        <v>830</v>
      </c>
      <c r="F155" s="27">
        <f t="shared" si="31"/>
        <v>0</v>
      </c>
      <c r="G155" s="27">
        <f t="shared" si="32"/>
        <v>0</v>
      </c>
      <c r="H155" s="72"/>
      <c r="I155" s="72"/>
      <c r="J155" s="65">
        <f t="shared" si="25"/>
        <v>0</v>
      </c>
    </row>
    <row r="156" spans="1:10" ht="18" hidden="1">
      <c r="A156" s="40" t="s">
        <v>85</v>
      </c>
      <c r="B156" s="7">
        <v>303</v>
      </c>
      <c r="C156" s="8">
        <v>503</v>
      </c>
      <c r="D156" s="42" t="s">
        <v>76</v>
      </c>
      <c r="E156" s="7">
        <v>850</v>
      </c>
      <c r="F156" s="27">
        <f t="shared" si="31"/>
        <v>0</v>
      </c>
      <c r="G156" s="27">
        <f t="shared" si="32"/>
        <v>0</v>
      </c>
      <c r="H156" s="72"/>
      <c r="I156" s="72"/>
      <c r="J156" s="65">
        <f t="shared" si="25"/>
        <v>0</v>
      </c>
    </row>
    <row r="157" spans="1:10" ht="18">
      <c r="A157" s="53" t="s">
        <v>150</v>
      </c>
      <c r="B157" s="7">
        <v>303</v>
      </c>
      <c r="C157" s="8">
        <v>503</v>
      </c>
      <c r="D157" s="42" t="s">
        <v>151</v>
      </c>
      <c r="E157" s="7"/>
      <c r="F157" s="27">
        <f t="shared" si="31"/>
        <v>3.4</v>
      </c>
      <c r="G157" s="27">
        <f t="shared" si="32"/>
        <v>3.4</v>
      </c>
      <c r="H157" s="72">
        <f>H158</f>
        <v>3400</v>
      </c>
      <c r="I157" s="72">
        <f>I158</f>
        <v>3400</v>
      </c>
      <c r="J157" s="65">
        <f t="shared" si="25"/>
        <v>1</v>
      </c>
    </row>
    <row r="158" spans="1:10" ht="36">
      <c r="A158" s="53" t="s">
        <v>67</v>
      </c>
      <c r="B158" s="7">
        <v>303</v>
      </c>
      <c r="C158" s="8">
        <v>503</v>
      </c>
      <c r="D158" s="42" t="s">
        <v>151</v>
      </c>
      <c r="E158" s="7">
        <v>200</v>
      </c>
      <c r="F158" s="27">
        <f t="shared" si="31"/>
        <v>3.4</v>
      </c>
      <c r="G158" s="27">
        <f t="shared" si="32"/>
        <v>3.4</v>
      </c>
      <c r="H158" s="72">
        <f>H159</f>
        <v>3400</v>
      </c>
      <c r="I158" s="72">
        <f>I159</f>
        <v>3400</v>
      </c>
      <c r="J158" s="65">
        <f t="shared" si="25"/>
        <v>1</v>
      </c>
    </row>
    <row r="159" spans="1:10" ht="36">
      <c r="A159" s="40" t="s">
        <v>87</v>
      </c>
      <c r="B159" s="7">
        <v>303</v>
      </c>
      <c r="C159" s="8">
        <v>503</v>
      </c>
      <c r="D159" s="42" t="s">
        <v>151</v>
      </c>
      <c r="E159" s="7">
        <v>240</v>
      </c>
      <c r="F159" s="27">
        <f t="shared" si="31"/>
        <v>3.4</v>
      </c>
      <c r="G159" s="27">
        <f t="shared" si="32"/>
        <v>3.4</v>
      </c>
      <c r="H159" s="72">
        <v>3400</v>
      </c>
      <c r="I159" s="72">
        <v>3400</v>
      </c>
      <c r="J159" s="65">
        <f aca="true" t="shared" si="33" ref="J159:J252">IF(F159=0,0,G159/F159)</f>
        <v>1</v>
      </c>
    </row>
    <row r="160" spans="1:10" ht="18" hidden="1">
      <c r="A160" s="53" t="s">
        <v>103</v>
      </c>
      <c r="B160" s="7">
        <v>303</v>
      </c>
      <c r="C160" s="8">
        <v>503</v>
      </c>
      <c r="D160" s="42" t="s">
        <v>152</v>
      </c>
      <c r="E160" s="7"/>
      <c r="F160" s="27">
        <f t="shared" si="31"/>
        <v>0</v>
      </c>
      <c r="G160" s="27">
        <f t="shared" si="32"/>
        <v>0</v>
      </c>
      <c r="H160" s="72">
        <f>H161</f>
        <v>0</v>
      </c>
      <c r="I160" s="72">
        <f>I161</f>
        <v>0</v>
      </c>
      <c r="J160" s="65">
        <f t="shared" si="33"/>
        <v>0</v>
      </c>
    </row>
    <row r="161" spans="1:10" ht="36" hidden="1">
      <c r="A161" s="53" t="s">
        <v>67</v>
      </c>
      <c r="B161" s="7">
        <v>303</v>
      </c>
      <c r="C161" s="8">
        <v>503</v>
      </c>
      <c r="D161" s="42" t="s">
        <v>152</v>
      </c>
      <c r="E161" s="7">
        <v>200</v>
      </c>
      <c r="F161" s="27">
        <f t="shared" si="31"/>
        <v>0</v>
      </c>
      <c r="G161" s="27">
        <f t="shared" si="32"/>
        <v>0</v>
      </c>
      <c r="H161" s="72">
        <f>H162</f>
        <v>0</v>
      </c>
      <c r="I161" s="72">
        <f>I162</f>
        <v>0</v>
      </c>
      <c r="J161" s="65">
        <f t="shared" si="33"/>
        <v>0</v>
      </c>
    </row>
    <row r="162" spans="1:10" ht="36" hidden="1">
      <c r="A162" s="40" t="s">
        <v>87</v>
      </c>
      <c r="B162" s="7">
        <v>303</v>
      </c>
      <c r="C162" s="8">
        <v>503</v>
      </c>
      <c r="D162" s="42" t="s">
        <v>152</v>
      </c>
      <c r="E162" s="7">
        <v>240</v>
      </c>
      <c r="F162" s="27">
        <f t="shared" si="31"/>
        <v>0</v>
      </c>
      <c r="G162" s="27">
        <f t="shared" si="32"/>
        <v>0</v>
      </c>
      <c r="H162" s="72"/>
      <c r="I162" s="72"/>
      <c r="J162" s="65">
        <f t="shared" si="33"/>
        <v>0</v>
      </c>
    </row>
    <row r="163" spans="1:10" ht="18">
      <c r="A163" s="53" t="s">
        <v>77</v>
      </c>
      <c r="B163" s="7">
        <v>303</v>
      </c>
      <c r="C163" s="8">
        <v>503</v>
      </c>
      <c r="D163" s="42" t="s">
        <v>153</v>
      </c>
      <c r="E163" s="7"/>
      <c r="F163" s="27">
        <f>+ROUND(H163/1000,1)-0.1</f>
        <v>327.59999999999997</v>
      </c>
      <c r="G163" s="27">
        <f t="shared" si="32"/>
        <v>327.7</v>
      </c>
      <c r="H163" s="72">
        <f>H164</f>
        <v>327694.88</v>
      </c>
      <c r="I163" s="72">
        <f>I164</f>
        <v>327694.88</v>
      </c>
      <c r="J163" s="65">
        <f t="shared" si="33"/>
        <v>1.0003052503052503</v>
      </c>
    </row>
    <row r="164" spans="1:10" ht="36">
      <c r="A164" s="53" t="s">
        <v>67</v>
      </c>
      <c r="B164" s="7">
        <v>303</v>
      </c>
      <c r="C164" s="8">
        <v>503</v>
      </c>
      <c r="D164" s="42" t="s">
        <v>153</v>
      </c>
      <c r="E164" s="7">
        <v>200</v>
      </c>
      <c r="F164" s="27">
        <f>+ROUND(H164/1000,1)-0.1</f>
        <v>327.59999999999997</v>
      </c>
      <c r="G164" s="27">
        <f t="shared" si="32"/>
        <v>327.7</v>
      </c>
      <c r="H164" s="72">
        <f>H165</f>
        <v>327694.88</v>
      </c>
      <c r="I164" s="72">
        <f>I165</f>
        <v>327694.88</v>
      </c>
      <c r="J164" s="65">
        <f t="shared" si="33"/>
        <v>1.0003052503052503</v>
      </c>
    </row>
    <row r="165" spans="1:10" ht="36">
      <c r="A165" s="40" t="s">
        <v>87</v>
      </c>
      <c r="B165" s="7">
        <v>303</v>
      </c>
      <c r="C165" s="8">
        <v>503</v>
      </c>
      <c r="D165" s="42" t="s">
        <v>153</v>
      </c>
      <c r="E165" s="7">
        <v>240</v>
      </c>
      <c r="F165" s="27">
        <f>+ROUND(H165/1000,1)-0.1</f>
        <v>327.59999999999997</v>
      </c>
      <c r="G165" s="27">
        <f t="shared" si="32"/>
        <v>327.7</v>
      </c>
      <c r="H165" s="72">
        <v>327694.88</v>
      </c>
      <c r="I165" s="72">
        <v>327694.88</v>
      </c>
      <c r="J165" s="65">
        <f t="shared" si="33"/>
        <v>1.0003052503052503</v>
      </c>
    </row>
    <row r="166" spans="1:10" ht="36">
      <c r="A166" s="92" t="s">
        <v>231</v>
      </c>
      <c r="B166" s="7">
        <v>303</v>
      </c>
      <c r="C166" s="8">
        <v>503</v>
      </c>
      <c r="D166" s="42" t="s">
        <v>232</v>
      </c>
      <c r="E166" s="7"/>
      <c r="F166" s="27">
        <f aca="true" t="shared" si="34" ref="F166:F174">+ROUND(H166/1000,1)</f>
        <v>100</v>
      </c>
      <c r="G166" s="27">
        <f aca="true" t="shared" si="35" ref="G166:G174">+ROUND(I166/1000,1)</f>
        <v>100</v>
      </c>
      <c r="H166" s="72">
        <f>H167</f>
        <v>100000</v>
      </c>
      <c r="I166" s="72">
        <f>I167</f>
        <v>100000</v>
      </c>
      <c r="J166" s="65">
        <f t="shared" si="33"/>
        <v>1</v>
      </c>
    </row>
    <row r="167" spans="1:10" ht="36">
      <c r="A167" s="92" t="s">
        <v>67</v>
      </c>
      <c r="B167" s="7">
        <v>303</v>
      </c>
      <c r="C167" s="8">
        <v>503</v>
      </c>
      <c r="D167" s="42" t="s">
        <v>232</v>
      </c>
      <c r="E167" s="7">
        <v>200</v>
      </c>
      <c r="F167" s="27">
        <f t="shared" si="34"/>
        <v>100</v>
      </c>
      <c r="G167" s="27">
        <f t="shared" si="35"/>
        <v>100</v>
      </c>
      <c r="H167" s="72">
        <f>H168</f>
        <v>100000</v>
      </c>
      <c r="I167" s="72">
        <f>I168</f>
        <v>100000</v>
      </c>
      <c r="J167" s="65">
        <f t="shared" si="33"/>
        <v>1</v>
      </c>
    </row>
    <row r="168" spans="1:10" ht="36">
      <c r="A168" s="40" t="s">
        <v>87</v>
      </c>
      <c r="B168" s="7">
        <v>303</v>
      </c>
      <c r="C168" s="8">
        <v>503</v>
      </c>
      <c r="D168" s="42" t="s">
        <v>232</v>
      </c>
      <c r="E168" s="7">
        <v>240</v>
      </c>
      <c r="F168" s="27">
        <f t="shared" si="34"/>
        <v>100</v>
      </c>
      <c r="G168" s="27">
        <f t="shared" si="35"/>
        <v>100</v>
      </c>
      <c r="H168" s="72">
        <v>100000</v>
      </c>
      <c r="I168" s="72">
        <v>100000</v>
      </c>
      <c r="J168" s="65">
        <f t="shared" si="33"/>
        <v>1</v>
      </c>
    </row>
    <row r="169" spans="1:10" ht="18" hidden="1">
      <c r="A169" s="40"/>
      <c r="B169" s="7"/>
      <c r="C169" s="8"/>
      <c r="D169" s="42"/>
      <c r="E169" s="7"/>
      <c r="F169" s="27">
        <f t="shared" si="34"/>
        <v>0</v>
      </c>
      <c r="G169" s="27">
        <f t="shared" si="35"/>
        <v>0</v>
      </c>
      <c r="H169" s="72"/>
      <c r="I169" s="72"/>
      <c r="J169" s="65">
        <f t="shared" si="33"/>
        <v>0</v>
      </c>
    </row>
    <row r="170" spans="1:10" ht="18" hidden="1">
      <c r="A170" s="40"/>
      <c r="B170" s="7"/>
      <c r="C170" s="8"/>
      <c r="D170" s="42"/>
      <c r="E170" s="7"/>
      <c r="F170" s="27">
        <f t="shared" si="34"/>
        <v>0</v>
      </c>
      <c r="G170" s="27">
        <f t="shared" si="35"/>
        <v>0</v>
      </c>
      <c r="H170" s="72"/>
      <c r="I170" s="72"/>
      <c r="J170" s="65">
        <f t="shared" si="33"/>
        <v>0</v>
      </c>
    </row>
    <row r="171" spans="1:10" ht="18" hidden="1">
      <c r="A171" s="40"/>
      <c r="B171" s="7"/>
      <c r="C171" s="8"/>
      <c r="D171" s="42"/>
      <c r="E171" s="7"/>
      <c r="F171" s="27">
        <f t="shared" si="34"/>
        <v>0</v>
      </c>
      <c r="G171" s="27">
        <f t="shared" si="35"/>
        <v>0</v>
      </c>
      <c r="H171" s="72"/>
      <c r="I171" s="72"/>
      <c r="J171" s="65">
        <f t="shared" si="33"/>
        <v>0</v>
      </c>
    </row>
    <row r="172" spans="1:10" ht="18" hidden="1">
      <c r="A172" s="40"/>
      <c r="B172" s="7"/>
      <c r="C172" s="8"/>
      <c r="D172" s="42"/>
      <c r="E172" s="7"/>
      <c r="F172" s="27">
        <f t="shared" si="34"/>
        <v>0</v>
      </c>
      <c r="G172" s="27">
        <f t="shared" si="35"/>
        <v>0</v>
      </c>
      <c r="H172" s="72"/>
      <c r="I172" s="72"/>
      <c r="J172" s="65">
        <f t="shared" si="33"/>
        <v>0</v>
      </c>
    </row>
    <row r="173" spans="1:10" ht="18" hidden="1">
      <c r="A173" s="40"/>
      <c r="B173" s="7"/>
      <c r="C173" s="8"/>
      <c r="D173" s="42"/>
      <c r="E173" s="7"/>
      <c r="F173" s="27">
        <f t="shared" si="34"/>
        <v>0</v>
      </c>
      <c r="G173" s="27">
        <f t="shared" si="35"/>
        <v>0</v>
      </c>
      <c r="H173" s="72"/>
      <c r="I173" s="72"/>
      <c r="J173" s="65">
        <f t="shared" si="33"/>
        <v>0</v>
      </c>
    </row>
    <row r="174" spans="1:10" ht="18" hidden="1">
      <c r="A174" s="40"/>
      <c r="B174" s="7"/>
      <c r="C174" s="8"/>
      <c r="D174" s="42"/>
      <c r="E174" s="7"/>
      <c r="F174" s="27">
        <f t="shared" si="34"/>
        <v>0</v>
      </c>
      <c r="G174" s="27">
        <f t="shared" si="35"/>
        <v>0</v>
      </c>
      <c r="H174" s="72"/>
      <c r="I174" s="72"/>
      <c r="J174" s="65">
        <f t="shared" si="33"/>
        <v>0</v>
      </c>
    </row>
    <row r="175" spans="1:10" ht="26.25" customHeight="1">
      <c r="A175" s="40" t="s">
        <v>154</v>
      </c>
      <c r="B175" s="7">
        <v>303</v>
      </c>
      <c r="C175" s="8">
        <v>503</v>
      </c>
      <c r="D175" s="36" t="s">
        <v>155</v>
      </c>
      <c r="E175" s="7"/>
      <c r="F175" s="27">
        <f t="shared" si="31"/>
        <v>200</v>
      </c>
      <c r="G175" s="27">
        <f t="shared" si="32"/>
        <v>200</v>
      </c>
      <c r="H175" s="72">
        <f>H176</f>
        <v>200000</v>
      </c>
      <c r="I175" s="72">
        <f>I176</f>
        <v>200000</v>
      </c>
      <c r="J175" s="65">
        <f t="shared" si="33"/>
        <v>1</v>
      </c>
    </row>
    <row r="176" spans="1:10" ht="36">
      <c r="A176" s="53" t="s">
        <v>67</v>
      </c>
      <c r="B176" s="7">
        <v>303</v>
      </c>
      <c r="C176" s="8">
        <v>503</v>
      </c>
      <c r="D176" s="36" t="s">
        <v>155</v>
      </c>
      <c r="E176" s="7">
        <v>200</v>
      </c>
      <c r="F176" s="27">
        <f t="shared" si="31"/>
        <v>200</v>
      </c>
      <c r="G176" s="27">
        <f t="shared" si="32"/>
        <v>200</v>
      </c>
      <c r="H176" s="72">
        <f>H177</f>
        <v>200000</v>
      </c>
      <c r="I176" s="72">
        <f>I177</f>
        <v>200000</v>
      </c>
      <c r="J176" s="65">
        <f t="shared" si="33"/>
        <v>1</v>
      </c>
    </row>
    <row r="177" spans="1:10" ht="36">
      <c r="A177" s="40" t="s">
        <v>87</v>
      </c>
      <c r="B177" s="7">
        <v>303</v>
      </c>
      <c r="C177" s="8">
        <v>503</v>
      </c>
      <c r="D177" s="36" t="s">
        <v>155</v>
      </c>
      <c r="E177" s="7">
        <v>240</v>
      </c>
      <c r="F177" s="27">
        <f t="shared" si="31"/>
        <v>200</v>
      </c>
      <c r="G177" s="27">
        <f t="shared" si="32"/>
        <v>200</v>
      </c>
      <c r="H177" s="72">
        <v>200000</v>
      </c>
      <c r="I177" s="72">
        <v>200000</v>
      </c>
      <c r="J177" s="65">
        <f t="shared" si="33"/>
        <v>1</v>
      </c>
    </row>
    <row r="178" spans="1:10" ht="18">
      <c r="A178" s="40" t="s">
        <v>156</v>
      </c>
      <c r="B178" s="7">
        <v>303</v>
      </c>
      <c r="C178" s="8">
        <v>503</v>
      </c>
      <c r="D178" s="36" t="s">
        <v>157</v>
      </c>
      <c r="E178" s="7"/>
      <c r="F178" s="27">
        <f t="shared" si="31"/>
        <v>101.7</v>
      </c>
      <c r="G178" s="27">
        <f t="shared" si="32"/>
        <v>101.7</v>
      </c>
      <c r="H178" s="72">
        <f>H179</f>
        <v>101668.89</v>
      </c>
      <c r="I178" s="72">
        <f>I179</f>
        <v>101668.89</v>
      </c>
      <c r="J178" s="65">
        <f t="shared" si="33"/>
        <v>1</v>
      </c>
    </row>
    <row r="179" spans="1:10" ht="36">
      <c r="A179" s="40" t="s">
        <v>67</v>
      </c>
      <c r="B179" s="7">
        <v>303</v>
      </c>
      <c r="C179" s="8">
        <v>503</v>
      </c>
      <c r="D179" s="36" t="s">
        <v>157</v>
      </c>
      <c r="E179" s="7">
        <v>200</v>
      </c>
      <c r="F179" s="27">
        <f t="shared" si="31"/>
        <v>101.7</v>
      </c>
      <c r="G179" s="27">
        <f t="shared" si="32"/>
        <v>101.7</v>
      </c>
      <c r="H179" s="72">
        <f>H180</f>
        <v>101668.89</v>
      </c>
      <c r="I179" s="72">
        <f>I180</f>
        <v>101668.89</v>
      </c>
      <c r="J179" s="65">
        <f t="shared" si="33"/>
        <v>1</v>
      </c>
    </row>
    <row r="180" spans="1:10" ht="36">
      <c r="A180" s="40" t="s">
        <v>87</v>
      </c>
      <c r="B180" s="7">
        <v>303</v>
      </c>
      <c r="C180" s="8">
        <v>503</v>
      </c>
      <c r="D180" s="36" t="s">
        <v>157</v>
      </c>
      <c r="E180" s="7">
        <v>240</v>
      </c>
      <c r="F180" s="27">
        <f t="shared" si="31"/>
        <v>101.7</v>
      </c>
      <c r="G180" s="27">
        <f t="shared" si="32"/>
        <v>101.7</v>
      </c>
      <c r="H180" s="72">
        <v>101668.89</v>
      </c>
      <c r="I180" s="72">
        <v>101668.89</v>
      </c>
      <c r="J180" s="65">
        <f t="shared" si="33"/>
        <v>1</v>
      </c>
    </row>
    <row r="181" spans="1:10" ht="36">
      <c r="A181" s="40" t="s">
        <v>197</v>
      </c>
      <c r="B181" s="7">
        <v>303</v>
      </c>
      <c r="C181" s="8">
        <v>503</v>
      </c>
      <c r="D181" s="36" t="s">
        <v>224</v>
      </c>
      <c r="E181" s="7"/>
      <c r="F181" s="27">
        <f aca="true" t="shared" si="36" ref="F181:F195">+ROUND(H181/1000,1)</f>
        <v>55.6</v>
      </c>
      <c r="G181" s="27">
        <f aca="true" t="shared" si="37" ref="G181:G195">+ROUND(I181/1000,1)</f>
        <v>0</v>
      </c>
      <c r="H181" s="72">
        <f>H182</f>
        <v>55580.43</v>
      </c>
      <c r="I181" s="72">
        <f>I182</f>
        <v>0</v>
      </c>
      <c r="J181" s="65">
        <f t="shared" si="33"/>
        <v>0</v>
      </c>
    </row>
    <row r="182" spans="1:10" ht="18">
      <c r="A182" s="92" t="s">
        <v>53</v>
      </c>
      <c r="B182" s="7">
        <v>303</v>
      </c>
      <c r="C182" s="8">
        <v>503</v>
      </c>
      <c r="D182" s="36" t="s">
        <v>224</v>
      </c>
      <c r="E182" s="7">
        <v>800</v>
      </c>
      <c r="F182" s="27">
        <f t="shared" si="36"/>
        <v>55.6</v>
      </c>
      <c r="G182" s="27">
        <f t="shared" si="37"/>
        <v>0</v>
      </c>
      <c r="H182" s="72">
        <f>H183</f>
        <v>55580.43</v>
      </c>
      <c r="I182" s="72">
        <f>I183</f>
        <v>0</v>
      </c>
      <c r="J182" s="65">
        <f t="shared" si="33"/>
        <v>0</v>
      </c>
    </row>
    <row r="183" spans="1:10" ht="18">
      <c r="A183" s="92" t="s">
        <v>74</v>
      </c>
      <c r="B183" s="7">
        <v>303</v>
      </c>
      <c r="C183" s="8">
        <v>503</v>
      </c>
      <c r="D183" s="36" t="s">
        <v>224</v>
      </c>
      <c r="E183" s="7">
        <v>830</v>
      </c>
      <c r="F183" s="27">
        <f t="shared" si="36"/>
        <v>55.6</v>
      </c>
      <c r="G183" s="27">
        <f t="shared" si="37"/>
        <v>0</v>
      </c>
      <c r="H183" s="72">
        <v>55580.43</v>
      </c>
      <c r="I183" s="72"/>
      <c r="J183" s="65">
        <f t="shared" si="33"/>
        <v>0</v>
      </c>
    </row>
    <row r="184" spans="1:10" ht="54">
      <c r="A184" s="40" t="s">
        <v>218</v>
      </c>
      <c r="B184" s="7">
        <v>303</v>
      </c>
      <c r="C184" s="8">
        <v>503</v>
      </c>
      <c r="D184" s="36" t="s">
        <v>225</v>
      </c>
      <c r="E184" s="7"/>
      <c r="F184" s="27">
        <f t="shared" si="36"/>
        <v>5</v>
      </c>
      <c r="G184" s="27">
        <f t="shared" si="37"/>
        <v>5</v>
      </c>
      <c r="H184" s="72">
        <f aca="true" t="shared" si="38" ref="H184:I186">H185</f>
        <v>5000</v>
      </c>
      <c r="I184" s="72">
        <f t="shared" si="38"/>
        <v>5000</v>
      </c>
      <c r="J184" s="65">
        <f t="shared" si="33"/>
        <v>1</v>
      </c>
    </row>
    <row r="185" spans="1:10" ht="18">
      <c r="A185" s="96" t="s">
        <v>219</v>
      </c>
      <c r="B185" s="7">
        <v>303</v>
      </c>
      <c r="C185" s="8">
        <v>503</v>
      </c>
      <c r="D185" s="36" t="s">
        <v>226</v>
      </c>
      <c r="E185" s="7"/>
      <c r="F185" s="27">
        <f t="shared" si="36"/>
        <v>5</v>
      </c>
      <c r="G185" s="27">
        <f t="shared" si="37"/>
        <v>5</v>
      </c>
      <c r="H185" s="72">
        <f t="shared" si="38"/>
        <v>5000</v>
      </c>
      <c r="I185" s="72">
        <f t="shared" si="38"/>
        <v>5000</v>
      </c>
      <c r="J185" s="65">
        <f t="shared" si="33"/>
        <v>1</v>
      </c>
    </row>
    <row r="186" spans="1:10" ht="36">
      <c r="A186" s="92" t="s">
        <v>67</v>
      </c>
      <c r="B186" s="7">
        <v>303</v>
      </c>
      <c r="C186" s="8">
        <v>503</v>
      </c>
      <c r="D186" s="36" t="s">
        <v>226</v>
      </c>
      <c r="E186" s="7">
        <v>200</v>
      </c>
      <c r="F186" s="27">
        <f t="shared" si="36"/>
        <v>5</v>
      </c>
      <c r="G186" s="27">
        <f t="shared" si="37"/>
        <v>5</v>
      </c>
      <c r="H186" s="72">
        <f t="shared" si="38"/>
        <v>5000</v>
      </c>
      <c r="I186" s="72">
        <f t="shared" si="38"/>
        <v>5000</v>
      </c>
      <c r="J186" s="65">
        <f t="shared" si="33"/>
        <v>1</v>
      </c>
    </row>
    <row r="187" spans="1:10" ht="36">
      <c r="A187" s="40" t="s">
        <v>87</v>
      </c>
      <c r="B187" s="7">
        <v>303</v>
      </c>
      <c r="C187" s="8">
        <v>503</v>
      </c>
      <c r="D187" s="36" t="s">
        <v>226</v>
      </c>
      <c r="E187" s="7">
        <v>240</v>
      </c>
      <c r="F187" s="27">
        <f t="shared" si="36"/>
        <v>5</v>
      </c>
      <c r="G187" s="27">
        <f t="shared" si="37"/>
        <v>5</v>
      </c>
      <c r="H187" s="72">
        <v>5000</v>
      </c>
      <c r="I187" s="72">
        <v>5000</v>
      </c>
      <c r="J187" s="65">
        <f t="shared" si="33"/>
        <v>1</v>
      </c>
    </row>
    <row r="188" spans="1:10" ht="54">
      <c r="A188" s="40" t="s">
        <v>220</v>
      </c>
      <c r="B188" s="7">
        <v>303</v>
      </c>
      <c r="C188" s="8">
        <v>503</v>
      </c>
      <c r="D188" s="36" t="s">
        <v>227</v>
      </c>
      <c r="E188" s="7"/>
      <c r="F188" s="27">
        <f t="shared" si="36"/>
        <v>3372.5</v>
      </c>
      <c r="G188" s="27">
        <f t="shared" si="37"/>
        <v>3271.4</v>
      </c>
      <c r="H188" s="72">
        <f aca="true" t="shared" si="39" ref="H188:I190">H189</f>
        <v>3372475</v>
      </c>
      <c r="I188" s="72">
        <f t="shared" si="39"/>
        <v>3271415.73</v>
      </c>
      <c r="J188" s="65">
        <f t="shared" si="33"/>
        <v>0.9700222386953299</v>
      </c>
    </row>
    <row r="189" spans="1:10" ht="18">
      <c r="A189" s="40" t="s">
        <v>221</v>
      </c>
      <c r="B189" s="7">
        <v>303</v>
      </c>
      <c r="C189" s="8">
        <v>503</v>
      </c>
      <c r="D189" s="36" t="s">
        <v>228</v>
      </c>
      <c r="E189" s="7"/>
      <c r="F189" s="27">
        <f t="shared" si="36"/>
        <v>3372.5</v>
      </c>
      <c r="G189" s="27">
        <f t="shared" si="37"/>
        <v>3271.4</v>
      </c>
      <c r="H189" s="72">
        <f t="shared" si="39"/>
        <v>3372475</v>
      </c>
      <c r="I189" s="72">
        <f t="shared" si="39"/>
        <v>3271415.73</v>
      </c>
      <c r="J189" s="65">
        <f t="shared" si="33"/>
        <v>0.9700222386953299</v>
      </c>
    </row>
    <row r="190" spans="1:10" ht="36">
      <c r="A190" s="92" t="s">
        <v>67</v>
      </c>
      <c r="B190" s="7">
        <v>303</v>
      </c>
      <c r="C190" s="8">
        <v>503</v>
      </c>
      <c r="D190" s="36" t="s">
        <v>228</v>
      </c>
      <c r="E190" s="7">
        <v>200</v>
      </c>
      <c r="F190" s="27">
        <f t="shared" si="36"/>
        <v>3372.5</v>
      </c>
      <c r="G190" s="27">
        <f t="shared" si="37"/>
        <v>3271.4</v>
      </c>
      <c r="H190" s="72">
        <f t="shared" si="39"/>
        <v>3372475</v>
      </c>
      <c r="I190" s="72">
        <f t="shared" si="39"/>
        <v>3271415.73</v>
      </c>
      <c r="J190" s="65">
        <f t="shared" si="33"/>
        <v>0.9700222386953299</v>
      </c>
    </row>
    <row r="191" spans="1:10" ht="36">
      <c r="A191" s="40" t="s">
        <v>87</v>
      </c>
      <c r="B191" s="7">
        <v>303</v>
      </c>
      <c r="C191" s="8">
        <v>503</v>
      </c>
      <c r="D191" s="36" t="s">
        <v>228</v>
      </c>
      <c r="E191" s="7">
        <v>240</v>
      </c>
      <c r="F191" s="27">
        <f t="shared" si="36"/>
        <v>3372.5</v>
      </c>
      <c r="G191" s="27">
        <f t="shared" si="37"/>
        <v>3271.4</v>
      </c>
      <c r="H191" s="72">
        <v>3372475</v>
      </c>
      <c r="I191" s="72">
        <v>3271415.73</v>
      </c>
      <c r="J191" s="65">
        <f t="shared" si="33"/>
        <v>0.9700222386953299</v>
      </c>
    </row>
    <row r="192" spans="1:10" ht="36">
      <c r="A192" s="40" t="s">
        <v>222</v>
      </c>
      <c r="B192" s="7">
        <v>303</v>
      </c>
      <c r="C192" s="8">
        <v>503</v>
      </c>
      <c r="D192" s="36" t="s">
        <v>229</v>
      </c>
      <c r="E192" s="7"/>
      <c r="F192" s="27">
        <f t="shared" si="36"/>
        <v>2325</v>
      </c>
      <c r="G192" s="27">
        <f t="shared" si="37"/>
        <v>2061.4</v>
      </c>
      <c r="H192" s="72">
        <f aca="true" t="shared" si="40" ref="H192:I194">H193</f>
        <v>2325046.47</v>
      </c>
      <c r="I192" s="72">
        <f t="shared" si="40"/>
        <v>2061415.07</v>
      </c>
      <c r="J192" s="65">
        <f t="shared" si="33"/>
        <v>0.8866236559139785</v>
      </c>
    </row>
    <row r="193" spans="1:10" ht="36">
      <c r="A193" s="40" t="s">
        <v>223</v>
      </c>
      <c r="B193" s="7">
        <v>303</v>
      </c>
      <c r="C193" s="8">
        <v>503</v>
      </c>
      <c r="D193" s="36" t="s">
        <v>230</v>
      </c>
      <c r="E193" s="7"/>
      <c r="F193" s="27">
        <f t="shared" si="36"/>
        <v>2325</v>
      </c>
      <c r="G193" s="27">
        <f t="shared" si="37"/>
        <v>2061.4</v>
      </c>
      <c r="H193" s="72">
        <f t="shared" si="40"/>
        <v>2325046.47</v>
      </c>
      <c r="I193" s="72">
        <f t="shared" si="40"/>
        <v>2061415.07</v>
      </c>
      <c r="J193" s="65">
        <f t="shared" si="33"/>
        <v>0.8866236559139785</v>
      </c>
    </row>
    <row r="194" spans="1:10" ht="36">
      <c r="A194" s="92" t="s">
        <v>67</v>
      </c>
      <c r="B194" s="7">
        <v>303</v>
      </c>
      <c r="C194" s="8">
        <v>503</v>
      </c>
      <c r="D194" s="36" t="s">
        <v>230</v>
      </c>
      <c r="E194" s="7">
        <v>200</v>
      </c>
      <c r="F194" s="27">
        <f t="shared" si="36"/>
        <v>2325</v>
      </c>
      <c r="G194" s="27">
        <f t="shared" si="37"/>
        <v>2061.4</v>
      </c>
      <c r="H194" s="72">
        <f t="shared" si="40"/>
        <v>2325046.47</v>
      </c>
      <c r="I194" s="72">
        <f t="shared" si="40"/>
        <v>2061415.07</v>
      </c>
      <c r="J194" s="65">
        <f t="shared" si="33"/>
        <v>0.8866236559139785</v>
      </c>
    </row>
    <row r="195" spans="1:10" ht="36">
      <c r="A195" s="40" t="s">
        <v>87</v>
      </c>
      <c r="B195" s="7">
        <v>303</v>
      </c>
      <c r="C195" s="8">
        <v>503</v>
      </c>
      <c r="D195" s="36" t="s">
        <v>230</v>
      </c>
      <c r="E195" s="7">
        <v>240</v>
      </c>
      <c r="F195" s="27">
        <f t="shared" si="36"/>
        <v>2325</v>
      </c>
      <c r="G195" s="27">
        <f t="shared" si="37"/>
        <v>2061.4</v>
      </c>
      <c r="H195" s="72">
        <v>2325046.47</v>
      </c>
      <c r="I195" s="72">
        <v>2061415.07</v>
      </c>
      <c r="J195" s="65">
        <f t="shared" si="33"/>
        <v>0.8866236559139785</v>
      </c>
    </row>
    <row r="196" spans="1:10" ht="18" hidden="1">
      <c r="A196" s="56" t="s">
        <v>135</v>
      </c>
      <c r="B196" s="7">
        <v>303</v>
      </c>
      <c r="C196" s="8">
        <v>503</v>
      </c>
      <c r="D196" s="36" t="s">
        <v>104</v>
      </c>
      <c r="E196" s="5"/>
      <c r="F196" s="27">
        <f t="shared" si="31"/>
        <v>0</v>
      </c>
      <c r="G196" s="27">
        <f t="shared" si="32"/>
        <v>0</v>
      </c>
      <c r="H196" s="72">
        <f>H197</f>
        <v>0</v>
      </c>
      <c r="I196" s="72">
        <f>I197</f>
        <v>0</v>
      </c>
      <c r="J196" s="65">
        <f t="shared" si="33"/>
        <v>0</v>
      </c>
    </row>
    <row r="197" spans="1:10" ht="18" hidden="1">
      <c r="A197" s="56" t="s">
        <v>52</v>
      </c>
      <c r="B197" s="7">
        <v>303</v>
      </c>
      <c r="C197" s="8">
        <v>503</v>
      </c>
      <c r="D197" s="36" t="s">
        <v>104</v>
      </c>
      <c r="E197" s="5">
        <v>200</v>
      </c>
      <c r="F197" s="27">
        <f t="shared" si="31"/>
        <v>0</v>
      </c>
      <c r="G197" s="27">
        <f t="shared" si="32"/>
        <v>0</v>
      </c>
      <c r="H197" s="72">
        <f>H198</f>
        <v>0</v>
      </c>
      <c r="I197" s="72">
        <f>I198</f>
        <v>0</v>
      </c>
      <c r="J197" s="65">
        <f t="shared" si="33"/>
        <v>0</v>
      </c>
    </row>
    <row r="198" spans="1:10" ht="36" hidden="1">
      <c r="A198" s="40" t="s">
        <v>68</v>
      </c>
      <c r="B198" s="7">
        <v>303</v>
      </c>
      <c r="C198" s="8">
        <v>503</v>
      </c>
      <c r="D198" s="36" t="s">
        <v>104</v>
      </c>
      <c r="E198" s="5">
        <v>240</v>
      </c>
      <c r="F198" s="27">
        <f t="shared" si="31"/>
        <v>0</v>
      </c>
      <c r="G198" s="27">
        <f t="shared" si="32"/>
        <v>0</v>
      </c>
      <c r="H198" s="72"/>
      <c r="I198" s="72"/>
      <c r="J198" s="65">
        <f t="shared" si="33"/>
        <v>0</v>
      </c>
    </row>
    <row r="199" spans="1:10" ht="18" hidden="1">
      <c r="A199" s="56" t="s">
        <v>123</v>
      </c>
      <c r="B199" s="7">
        <v>303</v>
      </c>
      <c r="C199" s="8">
        <v>503</v>
      </c>
      <c r="D199" s="36" t="s">
        <v>158</v>
      </c>
      <c r="E199" s="5"/>
      <c r="F199" s="27">
        <f t="shared" si="31"/>
        <v>0</v>
      </c>
      <c r="G199" s="27">
        <f t="shared" si="32"/>
        <v>0</v>
      </c>
      <c r="H199" s="72">
        <f>H200</f>
        <v>0</v>
      </c>
      <c r="I199" s="72">
        <f>I200</f>
        <v>0</v>
      </c>
      <c r="J199" s="65">
        <f t="shared" si="33"/>
        <v>0</v>
      </c>
    </row>
    <row r="200" spans="1:10" ht="18" hidden="1">
      <c r="A200" s="56" t="s">
        <v>52</v>
      </c>
      <c r="B200" s="7">
        <v>303</v>
      </c>
      <c r="C200" s="8">
        <v>503</v>
      </c>
      <c r="D200" s="36" t="s">
        <v>158</v>
      </c>
      <c r="E200" s="5">
        <v>200</v>
      </c>
      <c r="F200" s="27">
        <f t="shared" si="31"/>
        <v>0</v>
      </c>
      <c r="G200" s="27">
        <f t="shared" si="32"/>
        <v>0</v>
      </c>
      <c r="H200" s="72">
        <f>H201</f>
        <v>0</v>
      </c>
      <c r="I200" s="72">
        <f>I201</f>
        <v>0</v>
      </c>
      <c r="J200" s="65">
        <f t="shared" si="33"/>
        <v>0</v>
      </c>
    </row>
    <row r="201" spans="1:10" ht="36" hidden="1">
      <c r="A201" s="40" t="s">
        <v>68</v>
      </c>
      <c r="B201" s="7">
        <v>303</v>
      </c>
      <c r="C201" s="8">
        <v>503</v>
      </c>
      <c r="D201" s="36" t="s">
        <v>158</v>
      </c>
      <c r="E201" s="5">
        <v>240</v>
      </c>
      <c r="F201" s="27">
        <f t="shared" si="31"/>
        <v>0</v>
      </c>
      <c r="G201" s="27">
        <f t="shared" si="32"/>
        <v>0</v>
      </c>
      <c r="H201" s="72"/>
      <c r="I201" s="72"/>
      <c r="J201" s="65">
        <f t="shared" si="33"/>
        <v>0</v>
      </c>
    </row>
    <row r="202" spans="1:10" ht="36" hidden="1">
      <c r="A202" s="56" t="s">
        <v>159</v>
      </c>
      <c r="B202" s="7">
        <v>303</v>
      </c>
      <c r="C202" s="8">
        <v>503</v>
      </c>
      <c r="D202" s="36" t="s">
        <v>160</v>
      </c>
      <c r="E202" s="5"/>
      <c r="F202" s="27">
        <f t="shared" si="31"/>
        <v>0</v>
      </c>
      <c r="G202" s="27">
        <f t="shared" si="32"/>
        <v>0</v>
      </c>
      <c r="H202" s="72">
        <f>H203</f>
        <v>0</v>
      </c>
      <c r="I202" s="72">
        <f>I203</f>
        <v>0</v>
      </c>
      <c r="J202" s="65">
        <f t="shared" si="33"/>
        <v>0</v>
      </c>
    </row>
    <row r="203" spans="1:10" ht="18" hidden="1">
      <c r="A203" s="56" t="s">
        <v>52</v>
      </c>
      <c r="B203" s="7">
        <v>303</v>
      </c>
      <c r="C203" s="8">
        <v>503</v>
      </c>
      <c r="D203" s="36" t="s">
        <v>160</v>
      </c>
      <c r="E203" s="5">
        <v>200</v>
      </c>
      <c r="F203" s="27">
        <f t="shared" si="31"/>
        <v>0</v>
      </c>
      <c r="G203" s="27">
        <f t="shared" si="32"/>
        <v>0</v>
      </c>
      <c r="H203" s="72">
        <f>H204</f>
        <v>0</v>
      </c>
      <c r="I203" s="72">
        <f>I204</f>
        <v>0</v>
      </c>
      <c r="J203" s="65">
        <f t="shared" si="33"/>
        <v>0</v>
      </c>
    </row>
    <row r="204" spans="1:10" ht="36" hidden="1">
      <c r="A204" s="40" t="s">
        <v>68</v>
      </c>
      <c r="B204" s="7">
        <v>303</v>
      </c>
      <c r="C204" s="8">
        <v>503</v>
      </c>
      <c r="D204" s="36" t="s">
        <v>160</v>
      </c>
      <c r="E204" s="5">
        <v>240</v>
      </c>
      <c r="F204" s="27">
        <f t="shared" si="31"/>
        <v>0</v>
      </c>
      <c r="G204" s="27">
        <f t="shared" si="32"/>
        <v>0</v>
      </c>
      <c r="H204" s="72"/>
      <c r="I204" s="72"/>
      <c r="J204" s="65">
        <f t="shared" si="33"/>
        <v>0</v>
      </c>
    </row>
    <row r="205" spans="1:10" ht="54" hidden="1">
      <c r="A205" s="40" t="s">
        <v>89</v>
      </c>
      <c r="B205" s="7">
        <v>303</v>
      </c>
      <c r="C205" s="8">
        <v>503</v>
      </c>
      <c r="D205" s="36" t="s">
        <v>161</v>
      </c>
      <c r="E205" s="7"/>
      <c r="F205" s="27">
        <f t="shared" si="31"/>
        <v>0</v>
      </c>
      <c r="G205" s="27">
        <f t="shared" si="32"/>
        <v>0</v>
      </c>
      <c r="H205" s="72">
        <f>H206+H212+H209</f>
        <v>0</v>
      </c>
      <c r="I205" s="72">
        <f>I206+I212+I209</f>
        <v>0</v>
      </c>
      <c r="J205" s="65">
        <f t="shared" si="33"/>
        <v>0</v>
      </c>
    </row>
    <row r="206" spans="1:10" ht="18" hidden="1">
      <c r="A206" s="40" t="s">
        <v>162</v>
      </c>
      <c r="B206" s="7">
        <v>303</v>
      </c>
      <c r="C206" s="8">
        <v>503</v>
      </c>
      <c r="D206" s="36" t="s">
        <v>99</v>
      </c>
      <c r="E206" s="7"/>
      <c r="F206" s="27">
        <f t="shared" si="31"/>
        <v>0</v>
      </c>
      <c r="G206" s="27">
        <f t="shared" si="32"/>
        <v>0</v>
      </c>
      <c r="H206" s="72">
        <f>H207</f>
        <v>0</v>
      </c>
      <c r="I206" s="72">
        <f>I207</f>
        <v>0</v>
      </c>
      <c r="J206" s="65">
        <f t="shared" si="33"/>
        <v>0</v>
      </c>
    </row>
    <row r="207" spans="1:10" ht="36" hidden="1">
      <c r="A207" s="53" t="s">
        <v>67</v>
      </c>
      <c r="B207" s="7">
        <v>303</v>
      </c>
      <c r="C207" s="8">
        <v>503</v>
      </c>
      <c r="D207" s="36" t="s">
        <v>99</v>
      </c>
      <c r="E207" s="7">
        <v>200</v>
      </c>
      <c r="F207" s="27">
        <f t="shared" si="31"/>
        <v>0</v>
      </c>
      <c r="G207" s="27">
        <f t="shared" si="32"/>
        <v>0</v>
      </c>
      <c r="H207" s="72">
        <f>H208</f>
        <v>0</v>
      </c>
      <c r="I207" s="72">
        <f>I208</f>
        <v>0</v>
      </c>
      <c r="J207" s="65">
        <f t="shared" si="33"/>
        <v>0</v>
      </c>
    </row>
    <row r="208" spans="1:10" ht="36" hidden="1">
      <c r="A208" s="40" t="s">
        <v>87</v>
      </c>
      <c r="B208" s="7">
        <v>303</v>
      </c>
      <c r="C208" s="8">
        <v>503</v>
      </c>
      <c r="D208" s="36" t="s">
        <v>99</v>
      </c>
      <c r="E208" s="7">
        <v>240</v>
      </c>
      <c r="F208" s="27">
        <f t="shared" si="31"/>
        <v>0</v>
      </c>
      <c r="G208" s="27">
        <f t="shared" si="32"/>
        <v>0</v>
      </c>
      <c r="H208" s="72"/>
      <c r="I208" s="72"/>
      <c r="J208" s="65">
        <f t="shared" si="33"/>
        <v>0</v>
      </c>
    </row>
    <row r="209" spans="1:10" ht="36" hidden="1">
      <c r="A209" s="40" t="s">
        <v>163</v>
      </c>
      <c r="B209" s="7">
        <v>303</v>
      </c>
      <c r="C209" s="8">
        <v>503</v>
      </c>
      <c r="D209" s="36" t="s">
        <v>164</v>
      </c>
      <c r="E209" s="7"/>
      <c r="F209" s="27">
        <f t="shared" si="31"/>
        <v>0</v>
      </c>
      <c r="G209" s="27">
        <f aca="true" t="shared" si="41" ref="G209:G225">+ROUND(I209/1000,1)</f>
        <v>0</v>
      </c>
      <c r="H209" s="72">
        <f>H210</f>
        <v>0</v>
      </c>
      <c r="I209" s="72">
        <f>I210</f>
        <v>0</v>
      </c>
      <c r="J209" s="65">
        <f t="shared" si="33"/>
        <v>0</v>
      </c>
    </row>
    <row r="210" spans="1:10" ht="36" hidden="1">
      <c r="A210" s="53" t="s">
        <v>67</v>
      </c>
      <c r="B210" s="7">
        <v>303</v>
      </c>
      <c r="C210" s="8">
        <v>503</v>
      </c>
      <c r="D210" s="36" t="s">
        <v>164</v>
      </c>
      <c r="E210" s="7">
        <v>200</v>
      </c>
      <c r="F210" s="27">
        <f t="shared" si="31"/>
        <v>0</v>
      </c>
      <c r="G210" s="27">
        <f t="shared" si="41"/>
        <v>0</v>
      </c>
      <c r="H210" s="72">
        <f>H211</f>
        <v>0</v>
      </c>
      <c r="I210" s="72">
        <f>I211</f>
        <v>0</v>
      </c>
      <c r="J210" s="65">
        <f t="shared" si="33"/>
        <v>0</v>
      </c>
    </row>
    <row r="211" spans="1:10" ht="36" hidden="1">
      <c r="A211" s="40" t="s">
        <v>87</v>
      </c>
      <c r="B211" s="7">
        <v>303</v>
      </c>
      <c r="C211" s="8">
        <v>503</v>
      </c>
      <c r="D211" s="36" t="s">
        <v>164</v>
      </c>
      <c r="E211" s="7">
        <v>240</v>
      </c>
      <c r="F211" s="27">
        <f t="shared" si="31"/>
        <v>0</v>
      </c>
      <c r="G211" s="27">
        <f t="shared" si="41"/>
        <v>0</v>
      </c>
      <c r="H211" s="72"/>
      <c r="I211" s="72"/>
      <c r="J211" s="65">
        <f t="shared" si="33"/>
        <v>0</v>
      </c>
    </row>
    <row r="212" spans="1:10" ht="36" hidden="1">
      <c r="A212" s="40" t="s">
        <v>165</v>
      </c>
      <c r="B212" s="7">
        <v>303</v>
      </c>
      <c r="C212" s="8">
        <v>503</v>
      </c>
      <c r="D212" s="36" t="s">
        <v>166</v>
      </c>
      <c r="E212" s="7"/>
      <c r="F212" s="27">
        <f t="shared" si="31"/>
        <v>0</v>
      </c>
      <c r="G212" s="27">
        <f t="shared" si="41"/>
        <v>0</v>
      </c>
      <c r="H212" s="72">
        <f>H213</f>
        <v>0</v>
      </c>
      <c r="I212" s="72">
        <f>I213</f>
        <v>0</v>
      </c>
      <c r="J212" s="65">
        <f t="shared" si="33"/>
        <v>0</v>
      </c>
    </row>
    <row r="213" spans="1:10" ht="36" hidden="1">
      <c r="A213" s="53" t="s">
        <v>67</v>
      </c>
      <c r="B213" s="7">
        <v>303</v>
      </c>
      <c r="C213" s="8">
        <v>503</v>
      </c>
      <c r="D213" s="36" t="s">
        <v>166</v>
      </c>
      <c r="E213" s="7">
        <v>200</v>
      </c>
      <c r="F213" s="27">
        <f t="shared" si="31"/>
        <v>0</v>
      </c>
      <c r="G213" s="27">
        <f t="shared" si="41"/>
        <v>0</v>
      </c>
      <c r="H213" s="72">
        <f>H214</f>
        <v>0</v>
      </c>
      <c r="I213" s="72">
        <f>I214</f>
        <v>0</v>
      </c>
      <c r="J213" s="65">
        <f t="shared" si="33"/>
        <v>0</v>
      </c>
    </row>
    <row r="214" spans="1:10" ht="36" hidden="1">
      <c r="A214" s="40" t="s">
        <v>87</v>
      </c>
      <c r="B214" s="7">
        <v>303</v>
      </c>
      <c r="C214" s="8">
        <v>503</v>
      </c>
      <c r="D214" s="36" t="s">
        <v>166</v>
      </c>
      <c r="E214" s="7">
        <v>240</v>
      </c>
      <c r="F214" s="27">
        <f t="shared" si="31"/>
        <v>0</v>
      </c>
      <c r="G214" s="27">
        <f t="shared" si="41"/>
        <v>0</v>
      </c>
      <c r="H214" s="72"/>
      <c r="I214" s="72"/>
      <c r="J214" s="65">
        <f t="shared" si="33"/>
        <v>0</v>
      </c>
    </row>
    <row r="215" spans="1:10" s="24" customFormat="1" ht="17.25">
      <c r="A215" s="52" t="s">
        <v>37</v>
      </c>
      <c r="B215" s="11">
        <v>303</v>
      </c>
      <c r="C215" s="12">
        <v>505</v>
      </c>
      <c r="D215" s="35"/>
      <c r="E215" s="11"/>
      <c r="F215" s="26">
        <f>+ROUND(H215/1000,1)-0.1</f>
        <v>4825</v>
      </c>
      <c r="G215" s="26">
        <f t="shared" si="41"/>
        <v>4615.8</v>
      </c>
      <c r="H215" s="71">
        <f>H216</f>
        <v>4825067.949999999</v>
      </c>
      <c r="I215" s="71">
        <f>I216</f>
        <v>4615840.68</v>
      </c>
      <c r="J215" s="64">
        <f t="shared" si="33"/>
        <v>0.9566424870466321</v>
      </c>
    </row>
    <row r="216" spans="1:10" ht="18">
      <c r="A216" s="53" t="s">
        <v>78</v>
      </c>
      <c r="B216" s="7">
        <v>303</v>
      </c>
      <c r="C216" s="8">
        <v>505</v>
      </c>
      <c r="D216" s="42" t="s">
        <v>167</v>
      </c>
      <c r="E216" s="7"/>
      <c r="F216" s="27">
        <f>+ROUND(H216/1000,1)-0.1</f>
        <v>4825</v>
      </c>
      <c r="G216" s="27">
        <f t="shared" si="41"/>
        <v>4615.8</v>
      </c>
      <c r="H216" s="72">
        <f>H217+H224</f>
        <v>4825067.949999999</v>
      </c>
      <c r="I216" s="72">
        <f>I217+I224</f>
        <v>4615840.68</v>
      </c>
      <c r="J216" s="65">
        <f t="shared" si="33"/>
        <v>0.9566424870466321</v>
      </c>
    </row>
    <row r="217" spans="1:10" ht="36">
      <c r="A217" s="53" t="s">
        <v>79</v>
      </c>
      <c r="B217" s="7">
        <v>303</v>
      </c>
      <c r="C217" s="8">
        <v>505</v>
      </c>
      <c r="D217" s="42" t="s">
        <v>168</v>
      </c>
      <c r="E217" s="7"/>
      <c r="F217" s="27">
        <f>+ROUND(H217/1000,1)-0.1</f>
        <v>3192.3</v>
      </c>
      <c r="G217" s="27">
        <f t="shared" si="41"/>
        <v>2983.1</v>
      </c>
      <c r="H217" s="72">
        <f>H218+H220+H222</f>
        <v>3192367.9499999997</v>
      </c>
      <c r="I217" s="72">
        <f>I218+I220+I222</f>
        <v>2983140.6799999997</v>
      </c>
      <c r="J217" s="65">
        <f t="shared" si="33"/>
        <v>0.9344673119694263</v>
      </c>
    </row>
    <row r="218" spans="1:10" ht="54">
      <c r="A218" s="40" t="s">
        <v>57</v>
      </c>
      <c r="B218" s="7">
        <v>303</v>
      </c>
      <c r="C218" s="8">
        <v>505</v>
      </c>
      <c r="D218" s="42" t="s">
        <v>168</v>
      </c>
      <c r="E218" s="7">
        <v>100</v>
      </c>
      <c r="F218" s="27">
        <f t="shared" si="31"/>
        <v>2522.8</v>
      </c>
      <c r="G218" s="27">
        <f t="shared" si="41"/>
        <v>2432.1</v>
      </c>
      <c r="H218" s="72">
        <f>H219</f>
        <v>2522805.55</v>
      </c>
      <c r="I218" s="72">
        <f>I219</f>
        <v>2432084.12</v>
      </c>
      <c r="J218" s="65">
        <f t="shared" si="33"/>
        <v>0.964047883304265</v>
      </c>
    </row>
    <row r="219" spans="1:10" ht="18">
      <c r="A219" s="53" t="s">
        <v>84</v>
      </c>
      <c r="B219" s="7">
        <v>303</v>
      </c>
      <c r="C219" s="8">
        <v>505</v>
      </c>
      <c r="D219" s="42" t="s">
        <v>168</v>
      </c>
      <c r="E219" s="7">
        <v>110</v>
      </c>
      <c r="F219" s="27">
        <f t="shared" si="31"/>
        <v>2522.8</v>
      </c>
      <c r="G219" s="27">
        <f t="shared" si="41"/>
        <v>2432.1</v>
      </c>
      <c r="H219" s="72">
        <v>2522805.55</v>
      </c>
      <c r="I219" s="72">
        <v>2432084.12</v>
      </c>
      <c r="J219" s="65">
        <f t="shared" si="33"/>
        <v>0.964047883304265</v>
      </c>
    </row>
    <row r="220" spans="1:10" ht="36">
      <c r="A220" s="53" t="s">
        <v>67</v>
      </c>
      <c r="B220" s="7">
        <v>303</v>
      </c>
      <c r="C220" s="8">
        <v>505</v>
      </c>
      <c r="D220" s="42" t="s">
        <v>168</v>
      </c>
      <c r="E220" s="7">
        <v>200</v>
      </c>
      <c r="F220" s="27">
        <f>+ROUND(H220/1000,1)</f>
        <v>669.3</v>
      </c>
      <c r="G220" s="27">
        <f t="shared" si="41"/>
        <v>550.8</v>
      </c>
      <c r="H220" s="72">
        <f>H221</f>
        <v>669285.56</v>
      </c>
      <c r="I220" s="72">
        <f>I221</f>
        <v>550779.72</v>
      </c>
      <c r="J220" s="65">
        <f t="shared" si="33"/>
        <v>0.8229493500672345</v>
      </c>
    </row>
    <row r="221" spans="1:10" ht="36">
      <c r="A221" s="40" t="s">
        <v>90</v>
      </c>
      <c r="B221" s="7">
        <v>303</v>
      </c>
      <c r="C221" s="8">
        <v>505</v>
      </c>
      <c r="D221" s="42" t="s">
        <v>168</v>
      </c>
      <c r="E221" s="7">
        <v>240</v>
      </c>
      <c r="F221" s="27">
        <f>+ROUND(H221/1000,1)</f>
        <v>669.3</v>
      </c>
      <c r="G221" s="27">
        <f t="shared" si="41"/>
        <v>550.8</v>
      </c>
      <c r="H221" s="72">
        <v>669285.56</v>
      </c>
      <c r="I221" s="72">
        <v>550779.72</v>
      </c>
      <c r="J221" s="65">
        <f t="shared" si="33"/>
        <v>0.8229493500672345</v>
      </c>
    </row>
    <row r="222" spans="1:10" ht="18">
      <c r="A222" s="40" t="s">
        <v>53</v>
      </c>
      <c r="B222" s="7">
        <v>303</v>
      </c>
      <c r="C222" s="8">
        <v>505</v>
      </c>
      <c r="D222" s="42" t="s">
        <v>168</v>
      </c>
      <c r="E222" s="7">
        <v>800</v>
      </c>
      <c r="F222" s="27">
        <f>+ROUND(H222/1000,1)</f>
        <v>0.3</v>
      </c>
      <c r="G222" s="27">
        <f t="shared" si="41"/>
        <v>0.3</v>
      </c>
      <c r="H222" s="72">
        <f>H223</f>
        <v>276.84</v>
      </c>
      <c r="I222" s="72">
        <f>I223</f>
        <v>276.84</v>
      </c>
      <c r="J222" s="65">
        <f t="shared" si="33"/>
        <v>1</v>
      </c>
    </row>
    <row r="223" spans="1:10" ht="18">
      <c r="A223" s="40" t="s">
        <v>54</v>
      </c>
      <c r="B223" s="7">
        <v>303</v>
      </c>
      <c r="C223" s="8">
        <v>505</v>
      </c>
      <c r="D223" s="42" t="s">
        <v>168</v>
      </c>
      <c r="E223" s="7">
        <v>850</v>
      </c>
      <c r="F223" s="27">
        <f aca="true" t="shared" si="42" ref="F223:F228">+ROUND(H223/1000,1)</f>
        <v>0.3</v>
      </c>
      <c r="G223" s="27">
        <f t="shared" si="41"/>
        <v>0.3</v>
      </c>
      <c r="H223" s="72">
        <v>276.84</v>
      </c>
      <c r="I223" s="72">
        <v>276.84</v>
      </c>
      <c r="J223" s="65">
        <f t="shared" si="33"/>
        <v>1</v>
      </c>
    </row>
    <row r="224" spans="1:10" ht="54">
      <c r="A224" s="69" t="s">
        <v>105</v>
      </c>
      <c r="B224" s="7">
        <v>303</v>
      </c>
      <c r="C224" s="8">
        <v>505</v>
      </c>
      <c r="D224" s="42" t="s">
        <v>169</v>
      </c>
      <c r="E224" s="7"/>
      <c r="F224" s="27">
        <f t="shared" si="42"/>
        <v>1632.7</v>
      </c>
      <c r="G224" s="27">
        <f t="shared" si="41"/>
        <v>1632.7</v>
      </c>
      <c r="H224" s="72">
        <f>H225</f>
        <v>1632700</v>
      </c>
      <c r="I224" s="72">
        <f>I225</f>
        <v>1632700</v>
      </c>
      <c r="J224" s="65">
        <f t="shared" si="33"/>
        <v>1</v>
      </c>
    </row>
    <row r="225" spans="1:10" ht="54">
      <c r="A225" s="40" t="s">
        <v>57</v>
      </c>
      <c r="B225" s="7">
        <v>303</v>
      </c>
      <c r="C225" s="8">
        <v>505</v>
      </c>
      <c r="D225" s="42" t="s">
        <v>169</v>
      </c>
      <c r="E225" s="7">
        <v>100</v>
      </c>
      <c r="F225" s="27">
        <f t="shared" si="42"/>
        <v>1632.7</v>
      </c>
      <c r="G225" s="27">
        <f t="shared" si="41"/>
        <v>1632.7</v>
      </c>
      <c r="H225" s="72">
        <f>H226</f>
        <v>1632700</v>
      </c>
      <c r="I225" s="72">
        <f>I226</f>
        <v>1632700</v>
      </c>
      <c r="J225" s="65">
        <f t="shared" si="33"/>
        <v>1</v>
      </c>
    </row>
    <row r="226" spans="1:10" ht="18">
      <c r="A226" s="53" t="s">
        <v>84</v>
      </c>
      <c r="B226" s="7">
        <v>303</v>
      </c>
      <c r="C226" s="8">
        <v>505</v>
      </c>
      <c r="D226" s="42" t="s">
        <v>169</v>
      </c>
      <c r="E226" s="7">
        <v>110</v>
      </c>
      <c r="F226" s="27">
        <f t="shared" si="42"/>
        <v>1632.7</v>
      </c>
      <c r="G226" s="27">
        <f aca="true" t="shared" si="43" ref="G226:G263">+ROUND(I226/1000,1)</f>
        <v>1632.7</v>
      </c>
      <c r="H226" s="72">
        <v>1632700</v>
      </c>
      <c r="I226" s="72">
        <v>1632700</v>
      </c>
      <c r="J226" s="65">
        <f t="shared" si="33"/>
        <v>1</v>
      </c>
    </row>
    <row r="227" spans="1:10" s="24" customFormat="1" ht="17.25">
      <c r="A227" s="52" t="s">
        <v>106</v>
      </c>
      <c r="B227" s="11">
        <v>303</v>
      </c>
      <c r="C227" s="12">
        <v>600</v>
      </c>
      <c r="D227" s="43"/>
      <c r="E227" s="11"/>
      <c r="F227" s="26">
        <f t="shared" si="42"/>
        <v>86.7</v>
      </c>
      <c r="G227" s="26">
        <f>+ROUND(I227/1000,1)</f>
        <v>86.7</v>
      </c>
      <c r="H227" s="71">
        <f aca="true" t="shared" si="44" ref="H227:I234">H228</f>
        <v>86700</v>
      </c>
      <c r="I227" s="71">
        <f t="shared" si="44"/>
        <v>86700</v>
      </c>
      <c r="J227" s="64">
        <f t="shared" si="33"/>
        <v>1</v>
      </c>
    </row>
    <row r="228" spans="1:10" s="24" customFormat="1" ht="17.25">
      <c r="A228" s="52" t="s">
        <v>107</v>
      </c>
      <c r="B228" s="11">
        <v>303</v>
      </c>
      <c r="C228" s="12">
        <v>605</v>
      </c>
      <c r="D228" s="43"/>
      <c r="E228" s="11"/>
      <c r="F228" s="26">
        <f t="shared" si="42"/>
        <v>86.7</v>
      </c>
      <c r="G228" s="26">
        <f>+ROUND(I228/1000,1)</f>
        <v>86.7</v>
      </c>
      <c r="H228" s="71">
        <f>H229+H233</f>
        <v>86700</v>
      </c>
      <c r="I228" s="71">
        <f>I229+I233</f>
        <v>86700</v>
      </c>
      <c r="J228" s="64">
        <f t="shared" si="33"/>
        <v>1</v>
      </c>
    </row>
    <row r="229" spans="1:10" ht="36">
      <c r="A229" s="53" t="s">
        <v>108</v>
      </c>
      <c r="B229" s="7">
        <v>303</v>
      </c>
      <c r="C229" s="8">
        <v>605</v>
      </c>
      <c r="D229" s="42" t="s">
        <v>109</v>
      </c>
      <c r="E229" s="7"/>
      <c r="F229" s="27">
        <f aca="true" t="shared" si="45" ref="F229:G231">+ROUND(H229/1000,1)</f>
        <v>86.7</v>
      </c>
      <c r="G229" s="27">
        <f t="shared" si="45"/>
        <v>86.7</v>
      </c>
      <c r="H229" s="72">
        <f t="shared" si="44"/>
        <v>86700</v>
      </c>
      <c r="I229" s="72">
        <f t="shared" si="44"/>
        <v>86700</v>
      </c>
      <c r="J229" s="65">
        <f t="shared" si="33"/>
        <v>1</v>
      </c>
    </row>
    <row r="230" spans="1:10" ht="18">
      <c r="A230" s="53" t="s">
        <v>170</v>
      </c>
      <c r="B230" s="7">
        <v>303</v>
      </c>
      <c r="C230" s="8">
        <v>605</v>
      </c>
      <c r="D230" s="42" t="s">
        <v>213</v>
      </c>
      <c r="E230" s="7"/>
      <c r="F230" s="27">
        <f t="shared" si="45"/>
        <v>86.7</v>
      </c>
      <c r="G230" s="27">
        <f t="shared" si="45"/>
        <v>86.7</v>
      </c>
      <c r="H230" s="72">
        <f t="shared" si="44"/>
        <v>86700</v>
      </c>
      <c r="I230" s="72">
        <f t="shared" si="44"/>
        <v>86700</v>
      </c>
      <c r="J230" s="65">
        <f t="shared" si="33"/>
        <v>1</v>
      </c>
    </row>
    <row r="231" spans="1:10" ht="36">
      <c r="A231" s="53" t="s">
        <v>67</v>
      </c>
      <c r="B231" s="7">
        <v>303</v>
      </c>
      <c r="C231" s="8">
        <v>605</v>
      </c>
      <c r="D231" s="42" t="s">
        <v>213</v>
      </c>
      <c r="E231" s="7">
        <v>200</v>
      </c>
      <c r="F231" s="27">
        <f t="shared" si="45"/>
        <v>86.7</v>
      </c>
      <c r="G231" s="27">
        <f t="shared" si="45"/>
        <v>86.7</v>
      </c>
      <c r="H231" s="72">
        <f t="shared" si="44"/>
        <v>86700</v>
      </c>
      <c r="I231" s="72">
        <f t="shared" si="44"/>
        <v>86700</v>
      </c>
      <c r="J231" s="65">
        <f t="shared" si="33"/>
        <v>1</v>
      </c>
    </row>
    <row r="232" spans="1:10" ht="36">
      <c r="A232" s="53" t="s">
        <v>68</v>
      </c>
      <c r="B232" s="7">
        <v>303</v>
      </c>
      <c r="C232" s="8">
        <v>605</v>
      </c>
      <c r="D232" s="42" t="s">
        <v>213</v>
      </c>
      <c r="E232" s="7">
        <v>240</v>
      </c>
      <c r="F232" s="27">
        <f>+ROUND(H232/1000,1)</f>
        <v>86.7</v>
      </c>
      <c r="G232" s="27">
        <f>+ROUND(I232/1000,1)</f>
        <v>86.7</v>
      </c>
      <c r="H232" s="72">
        <v>86700</v>
      </c>
      <c r="I232" s="72">
        <v>86700</v>
      </c>
      <c r="J232" s="65">
        <f t="shared" si="33"/>
        <v>1</v>
      </c>
    </row>
    <row r="233" spans="1:10" ht="18" hidden="1">
      <c r="A233" s="53" t="s">
        <v>170</v>
      </c>
      <c r="B233" s="7">
        <v>303</v>
      </c>
      <c r="C233" s="8">
        <v>605</v>
      </c>
      <c r="D233" s="42" t="s">
        <v>171</v>
      </c>
      <c r="E233" s="7"/>
      <c r="F233" s="27">
        <f aca="true" t="shared" si="46" ref="F233:F263">+ROUND(H233/1000,1)</f>
        <v>0</v>
      </c>
      <c r="G233" s="27">
        <f t="shared" si="43"/>
        <v>0</v>
      </c>
      <c r="H233" s="72">
        <f t="shared" si="44"/>
        <v>0</v>
      </c>
      <c r="I233" s="72">
        <f t="shared" si="44"/>
        <v>0</v>
      </c>
      <c r="J233" s="65">
        <f t="shared" si="33"/>
        <v>0</v>
      </c>
    </row>
    <row r="234" spans="1:10" ht="36" hidden="1">
      <c r="A234" s="53" t="s">
        <v>67</v>
      </c>
      <c r="B234" s="7">
        <v>303</v>
      </c>
      <c r="C234" s="8">
        <v>605</v>
      </c>
      <c r="D234" s="42" t="s">
        <v>171</v>
      </c>
      <c r="E234" s="7">
        <v>200</v>
      </c>
      <c r="F234" s="27">
        <f t="shared" si="46"/>
        <v>0</v>
      </c>
      <c r="G234" s="27">
        <f t="shared" si="43"/>
        <v>0</v>
      </c>
      <c r="H234" s="72">
        <f t="shared" si="44"/>
        <v>0</v>
      </c>
      <c r="I234" s="72">
        <f t="shared" si="44"/>
        <v>0</v>
      </c>
      <c r="J234" s="65">
        <f t="shared" si="33"/>
        <v>0</v>
      </c>
    </row>
    <row r="235" spans="1:10" ht="36" hidden="1">
      <c r="A235" s="53" t="s">
        <v>68</v>
      </c>
      <c r="B235" s="7">
        <v>303</v>
      </c>
      <c r="C235" s="8">
        <v>605</v>
      </c>
      <c r="D235" s="42" t="s">
        <v>171</v>
      </c>
      <c r="E235" s="7">
        <v>240</v>
      </c>
      <c r="F235" s="27">
        <f t="shared" si="46"/>
        <v>0</v>
      </c>
      <c r="G235" s="27">
        <f t="shared" si="43"/>
        <v>0</v>
      </c>
      <c r="H235" s="72"/>
      <c r="I235" s="72"/>
      <c r="J235" s="65">
        <f t="shared" si="33"/>
        <v>0</v>
      </c>
    </row>
    <row r="236" spans="1:10" s="24" customFormat="1" ht="17.25">
      <c r="A236" s="52" t="s">
        <v>10</v>
      </c>
      <c r="B236" s="11">
        <v>303</v>
      </c>
      <c r="C236" s="12">
        <v>700</v>
      </c>
      <c r="D236" s="43"/>
      <c r="E236" s="11"/>
      <c r="F236" s="26">
        <f t="shared" si="46"/>
        <v>10</v>
      </c>
      <c r="G236" s="26">
        <f t="shared" si="43"/>
        <v>10</v>
      </c>
      <c r="H236" s="71">
        <f>H237</f>
        <v>10000</v>
      </c>
      <c r="I236" s="71">
        <f>I237</f>
        <v>10000</v>
      </c>
      <c r="J236" s="64">
        <f t="shared" si="33"/>
        <v>1</v>
      </c>
    </row>
    <row r="237" spans="1:10" s="24" customFormat="1" ht="17.25">
      <c r="A237" s="52" t="s">
        <v>80</v>
      </c>
      <c r="B237" s="11">
        <v>303</v>
      </c>
      <c r="C237" s="12">
        <v>707</v>
      </c>
      <c r="D237" s="43"/>
      <c r="E237" s="11"/>
      <c r="F237" s="26">
        <f t="shared" si="46"/>
        <v>10</v>
      </c>
      <c r="G237" s="26">
        <f t="shared" si="43"/>
        <v>10</v>
      </c>
      <c r="H237" s="71">
        <f>H238+H242</f>
        <v>10000</v>
      </c>
      <c r="I237" s="71">
        <f>I238+I242</f>
        <v>10000</v>
      </c>
      <c r="J237" s="64">
        <f t="shared" si="33"/>
        <v>1</v>
      </c>
    </row>
    <row r="238" spans="1:10" ht="36">
      <c r="A238" s="53" t="s">
        <v>172</v>
      </c>
      <c r="B238" s="7">
        <v>303</v>
      </c>
      <c r="C238" s="8">
        <v>707</v>
      </c>
      <c r="D238" s="42" t="s">
        <v>173</v>
      </c>
      <c r="E238" s="7"/>
      <c r="F238" s="27">
        <f t="shared" si="46"/>
        <v>5</v>
      </c>
      <c r="G238" s="27">
        <f t="shared" si="43"/>
        <v>5</v>
      </c>
      <c r="H238" s="72">
        <f aca="true" t="shared" si="47" ref="H238:I240">H239</f>
        <v>5000</v>
      </c>
      <c r="I238" s="72">
        <f t="shared" si="47"/>
        <v>5000</v>
      </c>
      <c r="J238" s="65">
        <f t="shared" si="33"/>
        <v>1</v>
      </c>
    </row>
    <row r="239" spans="1:10" ht="18">
      <c r="A239" s="53" t="s">
        <v>174</v>
      </c>
      <c r="B239" s="7">
        <v>303</v>
      </c>
      <c r="C239" s="8">
        <v>707</v>
      </c>
      <c r="D239" s="42" t="s">
        <v>175</v>
      </c>
      <c r="E239" s="7"/>
      <c r="F239" s="27">
        <f t="shared" si="46"/>
        <v>5</v>
      </c>
      <c r="G239" s="27">
        <f t="shared" si="43"/>
        <v>5</v>
      </c>
      <c r="H239" s="72">
        <f t="shared" si="47"/>
        <v>5000</v>
      </c>
      <c r="I239" s="72">
        <f t="shared" si="47"/>
        <v>5000</v>
      </c>
      <c r="J239" s="65">
        <f t="shared" si="33"/>
        <v>1</v>
      </c>
    </row>
    <row r="240" spans="1:10" ht="36">
      <c r="A240" s="53" t="s">
        <v>67</v>
      </c>
      <c r="B240" s="7">
        <v>303</v>
      </c>
      <c r="C240" s="8">
        <v>707</v>
      </c>
      <c r="D240" s="42" t="s">
        <v>175</v>
      </c>
      <c r="E240" s="7">
        <v>200</v>
      </c>
      <c r="F240" s="27">
        <f t="shared" si="46"/>
        <v>5</v>
      </c>
      <c r="G240" s="27">
        <f t="shared" si="43"/>
        <v>5</v>
      </c>
      <c r="H240" s="72">
        <f t="shared" si="47"/>
        <v>5000</v>
      </c>
      <c r="I240" s="72">
        <f t="shared" si="47"/>
        <v>5000</v>
      </c>
      <c r="J240" s="65">
        <f t="shared" si="33"/>
        <v>1</v>
      </c>
    </row>
    <row r="241" spans="1:10" ht="33" customHeight="1">
      <c r="A241" s="40" t="s">
        <v>87</v>
      </c>
      <c r="B241" s="7">
        <v>303</v>
      </c>
      <c r="C241" s="8">
        <v>707</v>
      </c>
      <c r="D241" s="42" t="s">
        <v>175</v>
      </c>
      <c r="E241" s="7">
        <v>240</v>
      </c>
      <c r="F241" s="27">
        <f t="shared" si="46"/>
        <v>5</v>
      </c>
      <c r="G241" s="27">
        <f t="shared" si="43"/>
        <v>5</v>
      </c>
      <c r="H241" s="72">
        <v>5000</v>
      </c>
      <c r="I241" s="72">
        <v>5000</v>
      </c>
      <c r="J241" s="65">
        <f t="shared" si="33"/>
        <v>1</v>
      </c>
    </row>
    <row r="242" spans="1:10" ht="33" customHeight="1">
      <c r="A242" s="92" t="s">
        <v>209</v>
      </c>
      <c r="B242" s="7">
        <v>303</v>
      </c>
      <c r="C242" s="8">
        <v>707</v>
      </c>
      <c r="D242" s="42"/>
      <c r="E242" s="7"/>
      <c r="F242" s="27">
        <f aca="true" t="shared" si="48" ref="F242:G246">+ROUND(H242/1000,1)</f>
        <v>5</v>
      </c>
      <c r="G242" s="27">
        <f t="shared" si="48"/>
        <v>5</v>
      </c>
      <c r="H242" s="72">
        <f aca="true" t="shared" si="49" ref="H242:I245">H243</f>
        <v>5000</v>
      </c>
      <c r="I242" s="72">
        <f t="shared" si="49"/>
        <v>5000</v>
      </c>
      <c r="J242" s="65">
        <f t="shared" si="33"/>
        <v>1</v>
      </c>
    </row>
    <row r="243" spans="1:10" ht="33" customHeight="1">
      <c r="A243" s="92" t="s">
        <v>172</v>
      </c>
      <c r="B243" s="7">
        <v>303</v>
      </c>
      <c r="C243" s="8">
        <v>707</v>
      </c>
      <c r="D243" s="42" t="s">
        <v>211</v>
      </c>
      <c r="E243" s="7"/>
      <c r="F243" s="27">
        <f t="shared" si="48"/>
        <v>5</v>
      </c>
      <c r="G243" s="27">
        <f t="shared" si="48"/>
        <v>5</v>
      </c>
      <c r="H243" s="72">
        <f t="shared" si="49"/>
        <v>5000</v>
      </c>
      <c r="I243" s="72">
        <f t="shared" si="49"/>
        <v>5000</v>
      </c>
      <c r="J243" s="65">
        <f t="shared" si="33"/>
        <v>1</v>
      </c>
    </row>
    <row r="244" spans="1:10" ht="33" customHeight="1">
      <c r="A244" s="92" t="s">
        <v>210</v>
      </c>
      <c r="B244" s="7">
        <v>303</v>
      </c>
      <c r="C244" s="8">
        <v>707</v>
      </c>
      <c r="D244" s="42" t="s">
        <v>212</v>
      </c>
      <c r="E244" s="7"/>
      <c r="F244" s="27">
        <f t="shared" si="48"/>
        <v>5</v>
      </c>
      <c r="G244" s="27">
        <f t="shared" si="48"/>
        <v>5</v>
      </c>
      <c r="H244" s="72">
        <f t="shared" si="49"/>
        <v>5000</v>
      </c>
      <c r="I244" s="72">
        <f t="shared" si="49"/>
        <v>5000</v>
      </c>
      <c r="J244" s="65">
        <f t="shared" si="33"/>
        <v>1</v>
      </c>
    </row>
    <row r="245" spans="1:10" ht="33" customHeight="1">
      <c r="A245" s="92" t="s">
        <v>67</v>
      </c>
      <c r="B245" s="7">
        <v>303</v>
      </c>
      <c r="C245" s="8">
        <v>707</v>
      </c>
      <c r="D245" s="42" t="s">
        <v>212</v>
      </c>
      <c r="E245" s="7">
        <v>200</v>
      </c>
      <c r="F245" s="27">
        <f t="shared" si="48"/>
        <v>5</v>
      </c>
      <c r="G245" s="27">
        <f t="shared" si="48"/>
        <v>5</v>
      </c>
      <c r="H245" s="72">
        <f t="shared" si="49"/>
        <v>5000</v>
      </c>
      <c r="I245" s="72">
        <f t="shared" si="49"/>
        <v>5000</v>
      </c>
      <c r="J245" s="65">
        <f t="shared" si="33"/>
        <v>1</v>
      </c>
    </row>
    <row r="246" spans="1:10" ht="33" customHeight="1">
      <c r="A246" s="40" t="s">
        <v>87</v>
      </c>
      <c r="B246" s="7">
        <v>303</v>
      </c>
      <c r="C246" s="8">
        <v>707</v>
      </c>
      <c r="D246" s="42" t="s">
        <v>212</v>
      </c>
      <c r="E246" s="7">
        <v>240</v>
      </c>
      <c r="F246" s="27">
        <f t="shared" si="48"/>
        <v>5</v>
      </c>
      <c r="G246" s="27">
        <f t="shared" si="48"/>
        <v>5</v>
      </c>
      <c r="H246" s="72">
        <v>5000</v>
      </c>
      <c r="I246" s="72">
        <v>5000</v>
      </c>
      <c r="J246" s="65">
        <f t="shared" si="33"/>
        <v>1</v>
      </c>
    </row>
    <row r="247" spans="1:10" s="24" customFormat="1" ht="17.25">
      <c r="A247" s="52" t="s">
        <v>8</v>
      </c>
      <c r="B247" s="11">
        <v>303</v>
      </c>
      <c r="C247" s="12">
        <v>1000</v>
      </c>
      <c r="D247" s="43"/>
      <c r="E247" s="11"/>
      <c r="F247" s="26">
        <f t="shared" si="46"/>
        <v>82.8</v>
      </c>
      <c r="G247" s="26">
        <f t="shared" si="43"/>
        <v>82.8</v>
      </c>
      <c r="H247" s="71">
        <f>H248+H253</f>
        <v>82845.4</v>
      </c>
      <c r="I247" s="71">
        <f>I248+I253</f>
        <v>82845.4</v>
      </c>
      <c r="J247" s="64">
        <f t="shared" si="33"/>
        <v>1</v>
      </c>
    </row>
    <row r="248" spans="1:10" s="24" customFormat="1" ht="17.25">
      <c r="A248" s="57" t="s">
        <v>9</v>
      </c>
      <c r="B248" s="11">
        <v>303</v>
      </c>
      <c r="C248" s="12">
        <v>1001</v>
      </c>
      <c r="D248" s="43"/>
      <c r="E248" s="11"/>
      <c r="F248" s="26">
        <f t="shared" si="46"/>
        <v>72.8</v>
      </c>
      <c r="G248" s="26">
        <f t="shared" si="43"/>
        <v>72.8</v>
      </c>
      <c r="H248" s="71">
        <f aca="true" t="shared" si="50" ref="H248:I251">H249</f>
        <v>72845.4</v>
      </c>
      <c r="I248" s="71">
        <f t="shared" si="50"/>
        <v>72845.4</v>
      </c>
      <c r="J248" s="64">
        <f t="shared" si="33"/>
        <v>1</v>
      </c>
    </row>
    <row r="249" spans="1:10" ht="18">
      <c r="A249" s="55" t="s">
        <v>81</v>
      </c>
      <c r="B249" s="7">
        <v>303</v>
      </c>
      <c r="C249" s="8">
        <v>1001</v>
      </c>
      <c r="D249" s="42" t="s">
        <v>176</v>
      </c>
      <c r="E249" s="7"/>
      <c r="F249" s="27">
        <f t="shared" si="46"/>
        <v>72.8</v>
      </c>
      <c r="G249" s="27">
        <f t="shared" si="43"/>
        <v>72.8</v>
      </c>
      <c r="H249" s="72">
        <f t="shared" si="50"/>
        <v>72845.4</v>
      </c>
      <c r="I249" s="72">
        <f t="shared" si="50"/>
        <v>72845.4</v>
      </c>
      <c r="J249" s="65">
        <f t="shared" si="33"/>
        <v>1</v>
      </c>
    </row>
    <row r="250" spans="1:10" ht="18">
      <c r="A250" s="61" t="s">
        <v>82</v>
      </c>
      <c r="B250" s="7">
        <v>303</v>
      </c>
      <c r="C250" s="8">
        <v>1001</v>
      </c>
      <c r="D250" s="42" t="s">
        <v>177</v>
      </c>
      <c r="E250" s="7"/>
      <c r="F250" s="27">
        <f t="shared" si="46"/>
        <v>72.8</v>
      </c>
      <c r="G250" s="27">
        <f t="shared" si="43"/>
        <v>72.8</v>
      </c>
      <c r="H250" s="72">
        <f t="shared" si="50"/>
        <v>72845.4</v>
      </c>
      <c r="I250" s="72">
        <f t="shared" si="50"/>
        <v>72845.4</v>
      </c>
      <c r="J250" s="65">
        <f t="shared" si="33"/>
        <v>1</v>
      </c>
    </row>
    <row r="251" spans="1:10" ht="18">
      <c r="A251" s="61" t="s">
        <v>55</v>
      </c>
      <c r="B251" s="7">
        <v>303</v>
      </c>
      <c r="C251" s="8">
        <v>1001</v>
      </c>
      <c r="D251" s="42" t="s">
        <v>177</v>
      </c>
      <c r="E251" s="7">
        <v>300</v>
      </c>
      <c r="F251" s="27">
        <f t="shared" si="46"/>
        <v>72.8</v>
      </c>
      <c r="G251" s="27">
        <f t="shared" si="43"/>
        <v>72.8</v>
      </c>
      <c r="H251" s="72">
        <f t="shared" si="50"/>
        <v>72845.4</v>
      </c>
      <c r="I251" s="72">
        <f t="shared" si="50"/>
        <v>72845.4</v>
      </c>
      <c r="J251" s="65">
        <f t="shared" si="33"/>
        <v>1</v>
      </c>
    </row>
    <row r="252" spans="1:10" ht="24" customHeight="1">
      <c r="A252" s="77" t="s">
        <v>208</v>
      </c>
      <c r="B252" s="7">
        <v>303</v>
      </c>
      <c r="C252" s="8">
        <v>1001</v>
      </c>
      <c r="D252" s="42" t="s">
        <v>177</v>
      </c>
      <c r="E252" s="7">
        <v>310</v>
      </c>
      <c r="F252" s="27">
        <f t="shared" si="46"/>
        <v>72.8</v>
      </c>
      <c r="G252" s="27">
        <f t="shared" si="43"/>
        <v>72.8</v>
      </c>
      <c r="H252" s="72">
        <v>72845.4</v>
      </c>
      <c r="I252" s="72">
        <v>72845.4</v>
      </c>
      <c r="J252" s="65">
        <f t="shared" si="33"/>
        <v>1</v>
      </c>
    </row>
    <row r="253" spans="1:10" s="98" customFormat="1" ht="18.75" customHeight="1">
      <c r="A253" s="57" t="s">
        <v>205</v>
      </c>
      <c r="B253" s="11">
        <v>303</v>
      </c>
      <c r="C253" s="35" t="s">
        <v>206</v>
      </c>
      <c r="D253" s="43"/>
      <c r="E253" s="11"/>
      <c r="F253" s="26">
        <f aca="true" t="shared" si="51" ref="F253:G257">+ROUND(H253/1000,1)</f>
        <v>10</v>
      </c>
      <c r="G253" s="26">
        <f t="shared" si="51"/>
        <v>10</v>
      </c>
      <c r="H253" s="71">
        <f aca="true" t="shared" si="52" ref="H253:I256">H254</f>
        <v>10000</v>
      </c>
      <c r="I253" s="71">
        <f t="shared" si="52"/>
        <v>10000</v>
      </c>
      <c r="J253" s="97">
        <f>IF(F253=0,0,G253/F253)</f>
        <v>1</v>
      </c>
    </row>
    <row r="254" spans="1:10" ht="27.75" customHeight="1">
      <c r="A254" s="54" t="s">
        <v>63</v>
      </c>
      <c r="B254" s="7">
        <v>303</v>
      </c>
      <c r="C254" s="36" t="s">
        <v>206</v>
      </c>
      <c r="D254" s="42" t="s">
        <v>121</v>
      </c>
      <c r="E254" s="7"/>
      <c r="F254" s="27">
        <f t="shared" si="51"/>
        <v>10</v>
      </c>
      <c r="G254" s="27">
        <f t="shared" si="51"/>
        <v>10</v>
      </c>
      <c r="H254" s="72">
        <f t="shared" si="52"/>
        <v>10000</v>
      </c>
      <c r="I254" s="72">
        <f t="shared" si="52"/>
        <v>10000</v>
      </c>
      <c r="J254" s="65">
        <f>IF(F254=0,0,G254/F254)</f>
        <v>1</v>
      </c>
    </row>
    <row r="255" spans="1:10" ht="22.5" customHeight="1">
      <c r="A255" s="53" t="s">
        <v>41</v>
      </c>
      <c r="B255" s="7">
        <v>303</v>
      </c>
      <c r="C255" s="36" t="s">
        <v>206</v>
      </c>
      <c r="D255" s="42" t="s">
        <v>121</v>
      </c>
      <c r="E255" s="7"/>
      <c r="F255" s="27">
        <f t="shared" si="51"/>
        <v>10</v>
      </c>
      <c r="G255" s="27">
        <f t="shared" si="51"/>
        <v>10</v>
      </c>
      <c r="H255" s="72">
        <f t="shared" si="52"/>
        <v>10000</v>
      </c>
      <c r="I255" s="72">
        <f t="shared" si="52"/>
        <v>10000</v>
      </c>
      <c r="J255" s="65">
        <f>IF(F255=0,0,G255/F255)</f>
        <v>1</v>
      </c>
    </row>
    <row r="256" spans="1:10" ht="32.25" customHeight="1">
      <c r="A256" s="55" t="s">
        <v>55</v>
      </c>
      <c r="B256" s="7">
        <v>303</v>
      </c>
      <c r="C256" s="36" t="s">
        <v>206</v>
      </c>
      <c r="D256" s="42" t="s">
        <v>121</v>
      </c>
      <c r="E256" s="7">
        <v>300</v>
      </c>
      <c r="F256" s="27">
        <f t="shared" si="51"/>
        <v>10</v>
      </c>
      <c r="G256" s="27">
        <f t="shared" si="51"/>
        <v>10</v>
      </c>
      <c r="H256" s="72">
        <f t="shared" si="52"/>
        <v>10000</v>
      </c>
      <c r="I256" s="72">
        <f t="shared" si="52"/>
        <v>10000</v>
      </c>
      <c r="J256" s="65">
        <f>IF(F256=0,0,G256/F256)</f>
        <v>1</v>
      </c>
    </row>
    <row r="257" spans="1:10" ht="30" customHeight="1">
      <c r="A257" s="94" t="s">
        <v>207</v>
      </c>
      <c r="B257" s="7">
        <v>303</v>
      </c>
      <c r="C257" s="36" t="s">
        <v>206</v>
      </c>
      <c r="D257" s="42" t="s">
        <v>121</v>
      </c>
      <c r="E257" s="7">
        <v>320</v>
      </c>
      <c r="F257" s="27">
        <f t="shared" si="51"/>
        <v>10</v>
      </c>
      <c r="G257" s="27">
        <f t="shared" si="51"/>
        <v>10</v>
      </c>
      <c r="H257" s="72">
        <v>10000</v>
      </c>
      <c r="I257" s="72">
        <v>10000</v>
      </c>
      <c r="J257" s="65">
        <f>IF(F257=0,0,G257/F257)</f>
        <v>1</v>
      </c>
    </row>
    <row r="258" spans="1:10" s="24" customFormat="1" ht="17.25">
      <c r="A258" s="52" t="s">
        <v>11</v>
      </c>
      <c r="B258" s="11">
        <v>303</v>
      </c>
      <c r="C258" s="12">
        <v>1100</v>
      </c>
      <c r="D258" s="35"/>
      <c r="E258" s="11"/>
      <c r="F258" s="26">
        <f t="shared" si="46"/>
        <v>47.1</v>
      </c>
      <c r="G258" s="26">
        <f t="shared" si="43"/>
        <v>47.1</v>
      </c>
      <c r="H258" s="71">
        <f>H259</f>
        <v>47090</v>
      </c>
      <c r="I258" s="71">
        <f>I259</f>
        <v>47090</v>
      </c>
      <c r="J258" s="64">
        <f aca="true" t="shared" si="53" ref="J258:J267">IF(F258=0,0,G258/F258)</f>
        <v>1</v>
      </c>
    </row>
    <row r="259" spans="1:10" s="24" customFormat="1" ht="17.25">
      <c r="A259" s="52" t="s">
        <v>26</v>
      </c>
      <c r="B259" s="11">
        <v>303</v>
      </c>
      <c r="C259" s="12">
        <v>1102</v>
      </c>
      <c r="D259" s="35"/>
      <c r="E259" s="11"/>
      <c r="F259" s="26">
        <f t="shared" si="46"/>
        <v>47.1</v>
      </c>
      <c r="G259" s="26">
        <f t="shared" si="43"/>
        <v>47.1</v>
      </c>
      <c r="H259" s="71">
        <f>H260</f>
        <v>47090</v>
      </c>
      <c r="I259" s="71">
        <f>I260</f>
        <v>47090</v>
      </c>
      <c r="J259" s="64">
        <f t="shared" si="53"/>
        <v>1</v>
      </c>
    </row>
    <row r="260" spans="1:10" ht="36">
      <c r="A260" s="53" t="s">
        <v>83</v>
      </c>
      <c r="B260" s="7">
        <v>303</v>
      </c>
      <c r="C260" s="8">
        <v>1102</v>
      </c>
      <c r="D260" s="36" t="s">
        <v>178</v>
      </c>
      <c r="E260" s="7"/>
      <c r="F260" s="27">
        <f t="shared" si="46"/>
        <v>47.1</v>
      </c>
      <c r="G260" s="27">
        <f t="shared" si="43"/>
        <v>47.1</v>
      </c>
      <c r="H260" s="72">
        <f>H261+H264</f>
        <v>47090</v>
      </c>
      <c r="I260" s="72">
        <f>I261+I264</f>
        <v>47090</v>
      </c>
      <c r="J260" s="65">
        <f t="shared" si="53"/>
        <v>1</v>
      </c>
    </row>
    <row r="261" spans="1:10" ht="18">
      <c r="A261" s="53" t="s">
        <v>38</v>
      </c>
      <c r="B261" s="7">
        <v>303</v>
      </c>
      <c r="C261" s="8">
        <v>1102</v>
      </c>
      <c r="D261" s="36" t="s">
        <v>179</v>
      </c>
      <c r="E261" s="7"/>
      <c r="F261" s="27">
        <f t="shared" si="46"/>
        <v>5</v>
      </c>
      <c r="G261" s="27">
        <f t="shared" si="43"/>
        <v>5</v>
      </c>
      <c r="H261" s="72">
        <f>H262</f>
        <v>5000</v>
      </c>
      <c r="I261" s="72">
        <f>I262</f>
        <v>5000</v>
      </c>
      <c r="J261" s="65">
        <f t="shared" si="53"/>
        <v>1</v>
      </c>
    </row>
    <row r="262" spans="1:10" ht="36">
      <c r="A262" s="53" t="s">
        <v>67</v>
      </c>
      <c r="B262" s="7">
        <v>303</v>
      </c>
      <c r="C262" s="8">
        <v>1102</v>
      </c>
      <c r="D262" s="36" t="s">
        <v>179</v>
      </c>
      <c r="E262" s="7">
        <v>200</v>
      </c>
      <c r="F262" s="27">
        <f t="shared" si="46"/>
        <v>5</v>
      </c>
      <c r="G262" s="27">
        <f t="shared" si="43"/>
        <v>5</v>
      </c>
      <c r="H262" s="72">
        <f>H263</f>
        <v>5000</v>
      </c>
      <c r="I262" s="72">
        <f>I263</f>
        <v>5000</v>
      </c>
      <c r="J262" s="65">
        <f t="shared" si="53"/>
        <v>1</v>
      </c>
    </row>
    <row r="263" spans="1:10" ht="34.5">
      <c r="A263" s="40" t="s">
        <v>87</v>
      </c>
      <c r="B263" s="7">
        <v>303</v>
      </c>
      <c r="C263" s="8">
        <v>1102</v>
      </c>
      <c r="D263" s="36" t="s">
        <v>179</v>
      </c>
      <c r="E263" s="7">
        <v>240</v>
      </c>
      <c r="F263" s="27">
        <f t="shared" si="46"/>
        <v>5</v>
      </c>
      <c r="G263" s="27">
        <f t="shared" si="43"/>
        <v>5</v>
      </c>
      <c r="H263" s="72">
        <v>5000</v>
      </c>
      <c r="I263" s="72">
        <v>5000</v>
      </c>
      <c r="J263" s="65">
        <f t="shared" si="53"/>
        <v>1</v>
      </c>
    </row>
    <row r="264" spans="1:10" ht="34.5">
      <c r="A264" s="53" t="s">
        <v>123</v>
      </c>
      <c r="B264" s="7">
        <v>303</v>
      </c>
      <c r="C264" s="8">
        <v>1102</v>
      </c>
      <c r="D264" s="36" t="s">
        <v>204</v>
      </c>
      <c r="E264" s="7"/>
      <c r="F264" s="27">
        <f aca="true" t="shared" si="54" ref="F264:G266">+ROUND(H264/1000,1)</f>
        <v>42.1</v>
      </c>
      <c r="G264" s="27">
        <f t="shared" si="54"/>
        <v>42.1</v>
      </c>
      <c r="H264" s="72">
        <f>H265</f>
        <v>42090</v>
      </c>
      <c r="I264" s="72">
        <f>I265</f>
        <v>42090</v>
      </c>
      <c r="J264" s="65">
        <f t="shared" si="53"/>
        <v>1</v>
      </c>
    </row>
    <row r="265" spans="1:10" ht="34.5">
      <c r="A265" s="92" t="s">
        <v>67</v>
      </c>
      <c r="B265" s="7">
        <v>303</v>
      </c>
      <c r="C265" s="8">
        <v>1102</v>
      </c>
      <c r="D265" s="36" t="s">
        <v>204</v>
      </c>
      <c r="E265" s="7">
        <v>200</v>
      </c>
      <c r="F265" s="27">
        <f t="shared" si="54"/>
        <v>42.1</v>
      </c>
      <c r="G265" s="27">
        <f t="shared" si="54"/>
        <v>42.1</v>
      </c>
      <c r="H265" s="72">
        <f>H266</f>
        <v>42090</v>
      </c>
      <c r="I265" s="72">
        <f>I266</f>
        <v>42090</v>
      </c>
      <c r="J265" s="65">
        <f t="shared" si="53"/>
        <v>1</v>
      </c>
    </row>
    <row r="266" spans="1:10" ht="36">
      <c r="A266" s="40" t="s">
        <v>87</v>
      </c>
      <c r="B266" s="7">
        <v>303</v>
      </c>
      <c r="C266" s="8">
        <v>1102</v>
      </c>
      <c r="D266" s="36" t="s">
        <v>204</v>
      </c>
      <c r="E266" s="7">
        <v>240</v>
      </c>
      <c r="F266" s="27">
        <f t="shared" si="54"/>
        <v>42.1</v>
      </c>
      <c r="G266" s="27">
        <f t="shared" si="54"/>
        <v>42.1</v>
      </c>
      <c r="H266" s="72">
        <v>42090</v>
      </c>
      <c r="I266" s="72">
        <v>42090</v>
      </c>
      <c r="J266" s="65">
        <f t="shared" si="53"/>
        <v>1</v>
      </c>
    </row>
    <row r="267" spans="1:10" s="24" customFormat="1" ht="17.25">
      <c r="A267" s="78" t="s">
        <v>35</v>
      </c>
      <c r="B267" s="90"/>
      <c r="C267" s="91"/>
      <c r="D267" s="90"/>
      <c r="E267" s="91"/>
      <c r="F267" s="26">
        <f>+ROUND(H267/1000,1)+0.1</f>
        <v>28335.899999999998</v>
      </c>
      <c r="G267" s="26">
        <f>+ROUND(I267/1000,1)</f>
        <v>26033.5</v>
      </c>
      <c r="H267" s="73">
        <f>H8+H64+H73+H84+H227+H258+H247+H236+H116</f>
        <v>28335843.7</v>
      </c>
      <c r="I267" s="73">
        <f>I8+I64+I73+I84+I227+I258+I247+I236+I116</f>
        <v>26033513.290000003</v>
      </c>
      <c r="J267" s="64">
        <f t="shared" si="53"/>
        <v>0.9187461841691988</v>
      </c>
    </row>
    <row r="268" spans="6:9" ht="12.75">
      <c r="F268" s="33">
        <v>28335.9</v>
      </c>
      <c r="G268" s="33">
        <v>26033.5</v>
      </c>
      <c r="H268" s="32">
        <v>28335843.7</v>
      </c>
      <c r="I268" s="50">
        <v>26033513.29</v>
      </c>
    </row>
    <row r="269" spans="6:9" ht="12.75">
      <c r="F269" s="50">
        <f>F268-F267</f>
        <v>0</v>
      </c>
      <c r="G269" s="50">
        <f>G268-G267</f>
        <v>0</v>
      </c>
      <c r="H269" s="50">
        <f>H268-H267</f>
        <v>0</v>
      </c>
      <c r="I269" s="50">
        <f>I268-I267</f>
        <v>0</v>
      </c>
    </row>
  </sheetData>
  <sheetProtection/>
  <mergeCells count="2">
    <mergeCell ref="A3:G3"/>
    <mergeCell ref="D1:G1"/>
  </mergeCells>
  <conditionalFormatting sqref="J8:J267">
    <cfRule type="cellIs" priority="1" dxfId="0" operator="lessThan" stopIfTrue="1">
      <formula>$E$2</formula>
    </cfRule>
  </conditionalFormatting>
  <printOptions/>
  <pageMargins left="0.7874015748031497" right="0.3937007874015748" top="0.5905511811023623" bottom="0.5905511811023623" header="0.5118110236220472" footer="0.3937007874015748"/>
  <pageSetup fitToHeight="4" horizontalDpi="600" verticalDpi="600" orientation="portrait" paperSize="9" scale="42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Кобзева Вера Владимировна</cp:lastModifiedBy>
  <cp:lastPrinted>2022-03-24T11:54:59Z</cp:lastPrinted>
  <dcterms:created xsi:type="dcterms:W3CDTF">1996-10-08T23:32:33Z</dcterms:created>
  <dcterms:modified xsi:type="dcterms:W3CDTF">2022-03-28T13:45:31Z</dcterms:modified>
  <cp:category/>
  <cp:version/>
  <cp:contentType/>
  <cp:contentStatus/>
</cp:coreProperties>
</file>