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Мои данные" sheetId="1" r:id="rId1"/>
  </sheets>
  <definedNames>
    <definedName name="_xlnm.Print_Titles" localSheetId="0">'Мои данные'!$22:$22</definedName>
    <definedName name="_xlnm.Print_Area" localSheetId="0">'Мои данные'!$A$1:$R$65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Andrey</author>
    <author>&lt;&gt;</author>
    <author>Волченков Сергей</author>
    <author>ykazaeva</author>
    <author>YuKazaeva</author>
    <author>Пользователь</author>
    <author>Соседко А.Н.</author>
  </authors>
  <commentList>
    <comment ref="P22" authorId="0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E22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</t>
        </r>
        <r>
          <rPr>
            <sz val="10"/>
            <rFont val="Tahoma"/>
            <family val="2"/>
          </rPr>
          <t xml:space="preserve">
</t>
        </r>
      </text>
    </comment>
    <comment ref="I22" authorId="1">
      <text>
        <r>
          <rPr>
            <b/>
            <sz val="8"/>
            <rFont val="Tahoma"/>
            <family val="2"/>
          </rPr>
          <t xml:space="preserve"> &lt;Индекс к позиции&gt;</t>
        </r>
      </text>
    </comment>
    <comment ref="J22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_____</t>
        </r>
        <r>
          <rPr>
            <sz val="10"/>
            <rFont val="Tahoma"/>
            <family val="2"/>
          </rPr>
          <t xml:space="preserve">
&lt;Общая стоимость ОЗП по позиции для БИМ до начисления НР и СП&gt;
</t>
        </r>
      </text>
    </comment>
    <comment ref="K22" authorId="0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_____</t>
        </r>
        <r>
          <rPr>
            <sz val="10"/>
            <rFont val="Tahoma"/>
            <family val="2"/>
          </rPr>
          <t xml:space="preserve">
&lt;Общая стоимость ЗПМ по позиции для БИМ до начисления НР и СП&gt;
</t>
        </r>
      </text>
    </comment>
    <comment ref="J45" authorId="2">
      <text>
        <r>
          <rPr>
            <b/>
            <sz val="8"/>
            <rFont val="Tahoma"/>
            <family val="2"/>
          </rPr>
          <t xml:space="preserve">  &lt;Прямые затраты (итоги)&gt;
_____
&lt;З/п основных рабочих (итоги)&gt;</t>
        </r>
      </text>
    </comment>
    <comment ref="K45" authorId="2">
      <text>
        <r>
          <rPr>
            <b/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A22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2" authorId="0">
      <text>
        <r>
          <rPr>
            <sz val="10"/>
            <rFont val="Tahoma"/>
            <family val="2"/>
          </rPr>
          <t xml:space="preserve"> &lt;Обоснование (код) позиции&gt;      </t>
        </r>
        <r>
          <rPr>
            <b/>
            <sz val="10"/>
            <rFont val="Tahoma"/>
            <family val="2"/>
          </rPr>
          <t>&lt;Примечание&gt;</t>
        </r>
        <r>
          <rPr>
            <sz val="10"/>
            <rFont val="Tahoma"/>
            <family val="2"/>
          </rPr>
          <t xml:space="preserve">
</t>
        </r>
      </text>
    </comment>
    <comment ref="C22" authorId="0">
      <text>
        <r>
          <rPr>
            <sz val="10"/>
            <rFont val="Tahoma"/>
            <family val="2"/>
          </rPr>
          <t xml:space="preserve"> &lt;Наименование (текстовая часть) расценки&gt;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</t>
        </r>
      </text>
    </comment>
    <comment ref="D22" authorId="0">
      <text>
        <r>
          <rPr>
            <sz val="10"/>
            <rFont val="Tahoma"/>
            <family val="2"/>
          </rPr>
          <t xml:space="preserve"> &lt;Ед. измерения по расценке&gt;</t>
        </r>
        <r>
          <rPr>
            <sz val="10"/>
            <rFont val="Tahoma"/>
            <family val="2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M22" authorId="0">
      <text>
        <r>
          <rPr>
            <sz val="10"/>
            <rFont val="Tahoma"/>
            <family val="2"/>
          </rPr>
          <t xml:space="preserve"> =</t>
        </r>
        <r>
          <rPr>
            <sz val="10"/>
            <rFont val="Tahoma"/>
            <family val="2"/>
          </rPr>
          <t>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N22" authorId="0">
      <text>
        <r>
          <rPr>
            <sz val="8"/>
            <rFont val="Tahoma"/>
            <family val="2"/>
          </rPr>
          <t xml:space="preserve"> &lt;Строка задания НР для БИМ&gt;
____
&lt;Строка задания СП для БИМ&gt;</t>
        </r>
      </text>
    </comment>
    <comment ref="H22" authorId="3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</text>
    </comment>
    <comment ref="L22" authorId="3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F22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_____
&lt;ОЗП по позиции на единицу в базисных ценах с учетом всех к-тов&gt;</t>
        </r>
      </text>
    </comment>
    <comment ref="G22" authorId="0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 </t>
        </r>
        <r>
          <rPr>
            <sz val="10"/>
            <rFont val="Tahoma"/>
            <family val="2"/>
          </rPr>
          <t xml:space="preserve">
</t>
        </r>
      </text>
    </comment>
    <comment ref="Q22" authorId="4">
      <text>
        <r>
          <rPr>
            <sz val="8"/>
            <rFont val="Tahoma"/>
            <family val="2"/>
          </rPr>
          <t xml:space="preserve"> &lt;ТЗ по позиции на единицу&gt;</t>
        </r>
      </text>
    </comment>
    <comment ref="R22" authorId="4">
      <text>
        <r>
          <rPr>
            <sz val="8"/>
            <rFont val="Tahoma"/>
            <family val="2"/>
          </rPr>
          <t xml:space="preserve"> &lt;ТЗ по позиции всего&gt;</t>
        </r>
      </text>
    </comment>
    <comment ref="R45" authorId="4">
      <text>
        <r>
          <rPr>
            <sz val="8"/>
            <rFont val="Tahoma"/>
            <family val="2"/>
          </rPr>
          <t xml:space="preserve"> &lt;Трудозатраты основных рабочих (итоги)&gt;</t>
        </r>
      </text>
    </comment>
    <comment ref="O22" authorId="5">
      <text>
        <r>
          <rPr>
            <b/>
            <sz val="8"/>
            <rFont val="Tahoma"/>
            <family val="2"/>
          </rPr>
          <t xml:space="preserve">  &lt;Сумма НР по позиции для БИМ&gt;
_____
&lt;Сумма СП по позиции для БИМ&gt;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2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сметы&gt;,&lt;Наименование объекта&gt;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D16" authorId="1">
      <text>
        <r>
          <rPr>
            <b/>
            <sz val="8"/>
            <rFont val="Tahoma"/>
            <family val="2"/>
          </rPr>
          <t xml:space="preserve"> &lt;Итого по расчету&gt; руб.</t>
        </r>
      </text>
    </comment>
    <comment ref="A62" authorId="2">
      <text>
        <r>
          <rPr>
            <b/>
            <sz val="8"/>
            <rFont val="Tahoma"/>
            <family val="2"/>
          </rPr>
          <t xml:space="preserve"> &lt;подпись 300 атрибут 970 значение&gt; _________________ /&lt;подпись 300 значение&gt;/</t>
        </r>
      </text>
    </comment>
    <comment ref="A64" authorId="2">
      <text>
        <r>
          <rPr>
            <b/>
            <sz val="8"/>
            <rFont val="Tahoma"/>
            <family val="2"/>
          </rPr>
          <t xml:space="preserve"> &lt;подпись 310 атрибут 970 значение&gt; _________________ /&lt;подпись 310 значение&gt;/</t>
        </r>
      </text>
    </comment>
    <comment ref="A2" authorId="6">
      <text>
        <r>
          <rPr>
            <b/>
            <sz val="8"/>
            <rFont val="Tahoma"/>
            <family val="2"/>
          </rPr>
          <t xml:space="preserve"> &lt;подпись 200 атрибут 950 текст&gt;  &lt;подпись 200 значение&gt;</t>
        </r>
      </text>
    </comment>
    <comment ref="A3" authorId="6">
      <text>
        <r>
          <rPr>
            <b/>
            <sz val="8"/>
            <rFont val="Tahoma"/>
            <family val="2"/>
          </rPr>
          <t xml:space="preserve"> _________________ /&lt;подпись 200 атрибут 950 значение&gt;/</t>
        </r>
      </text>
    </comment>
    <comment ref="O2" authorId="7">
      <text>
        <r>
          <rPr>
            <b/>
            <sz val="8"/>
            <rFont val="Tahoma"/>
            <family val="2"/>
          </rPr>
          <t xml:space="preserve"> &lt;подпись 210 атрибут 950 текст&gt;  &lt;подпись 210 значение&gt;</t>
        </r>
      </text>
    </comment>
    <comment ref="O3" authorId="7">
      <text>
        <r>
          <rPr>
            <b/>
            <sz val="8"/>
            <rFont val="Tahoma"/>
            <family val="2"/>
          </rPr>
          <t xml:space="preserve"> _________________ /&lt;подпись 210 атрибут 950 значение&gt;/</t>
        </r>
      </text>
    </comment>
  </commentList>
</comments>
</file>

<file path=xl/sharedStrings.xml><?xml version="1.0" encoding="utf-8"?>
<sst xmlns="http://schemas.openxmlformats.org/spreadsheetml/2006/main" count="202" uniqueCount="147">
  <si>
    <t>ЛОКАЛЬНЫЙ  СМЕТНЫЙ  РАСЧЕТ</t>
  </si>
  <si>
    <t>(наименование работ и затрат, наименование объекта)</t>
  </si>
  <si>
    <t>№ пп</t>
  </si>
  <si>
    <t>Обоснование</t>
  </si>
  <si>
    <t>Наименование</t>
  </si>
  <si>
    <t>ФОТ</t>
  </si>
  <si>
    <t>Всего</t>
  </si>
  <si>
    <t xml:space="preserve">Основание:  </t>
  </si>
  <si>
    <t>(наименование стройки)</t>
  </si>
  <si>
    <t>в т.ч. оплата труда</t>
  </si>
  <si>
    <t>оплата труда</t>
  </si>
  <si>
    <t>Экспл. маш.</t>
  </si>
  <si>
    <t>Стоимость единицы в базисных ценах</t>
  </si>
  <si>
    <t>Сметная стоимость</t>
  </si>
  <si>
    <t>Общая стоимость в текущих ценах</t>
  </si>
  <si>
    <t>Обоснование индекса</t>
  </si>
  <si>
    <t>индексы по статьям затрат</t>
  </si>
  <si>
    <t>Стоим СМР в текущих ценах с накладными и сметной прибылью</t>
  </si>
  <si>
    <t>Материалы</t>
  </si>
  <si>
    <t>ТЗ осн.раб.</t>
  </si>
  <si>
    <t>Нормативные показатели (2001 г.)
в % от ФОТ Ннр/Нсп</t>
  </si>
  <si>
    <t>Сумма накладных расходов и сметной прибыли</t>
  </si>
  <si>
    <t>Количество</t>
  </si>
  <si>
    <t>Единица измерения</t>
  </si>
  <si>
    <t xml:space="preserve">УТВЕРЖДАЮ </t>
  </si>
  <si>
    <t>СОГЛАСОВАНО</t>
  </si>
  <si>
    <t xml:space="preserve">  </t>
  </si>
  <si>
    <t>_________________ //</t>
  </si>
  <si>
    <t>1215940,38 руб.</t>
  </si>
  <si>
    <t>Раздел 1. Проезд внутридворовой</t>
  </si>
  <si>
    <t>ТЕР27-04-007-01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</si>
  <si>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кгс/см2): однослойных</t>
  </si>
  <si>
    <t>1000 м2 основания</t>
  </si>
  <si>
    <t>29533,4
_____
398,43</t>
  </si>
  <si>
    <t>5490,86
_____
595,06</t>
  </si>
  <si>
    <t>166 Индекс 4-2017 к ТЕР-2001. Общеотраслевое строительство ОЗП=19,42; ЭМ=6,63; ЗПМ=19,42; МАТ=5,52</t>
  </si>
  <si>
    <t>45410,92
_____
2011,75</t>
  </si>
  <si>
    <t>9465,14
_____
3004,58</t>
  </si>
  <si>
    <t>НР 127% от ФОТ
____
СП 65% от ФОТ</t>
  </si>
  <si>
    <t>6370,74
_____
3260,61</t>
  </si>
  <si>
    <t>ТЕР27-04-007-04</t>
  </si>
  <si>
    <t>На каждый 1 см изменения толщины слоя добавлять или исключать к расценкам 27-04-007-01, 27-04-007-02, 27-04-007-03
______________
(Толщина 10см ПЗ=5 (ОЗП=5; ЭМ=5 к расх.; ЗПМ=5; МАТ=5 к расх.; ТЗ=5; ТЗМ=5))</t>
  </si>
  <si>
    <t>1805,9
_____
190,25</t>
  </si>
  <si>
    <t>-3113,01
_____
-960,61</t>
  </si>
  <si>
    <t>-1219,97
_____
-624,4</t>
  </si>
  <si>
    <t/>
  </si>
  <si>
    <t>ТЕР27-06-026-01</t>
  </si>
  <si>
    <t>Розлив вяжущих материалов</t>
  </si>
  <si>
    <t>1 т</t>
  </si>
  <si>
    <t>60,84
_____
9,02</t>
  </si>
  <si>
    <t>251,7
_____
109,31</t>
  </si>
  <si>
    <t>138,82
_____
71,05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</si>
  <si>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</si>
  <si>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</si>
  <si>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1000 м2 покрытия</t>
  </si>
  <si>
    <t>55998,79
_____
486,41</t>
  </si>
  <si>
    <t>3492,55
_____
331,99</t>
  </si>
  <si>
    <t>249405,9
_____
7367,94</t>
  </si>
  <si>
    <t>18061,38
_____
5028,86</t>
  </si>
  <si>
    <t>15743,94
_____
8057,92</t>
  </si>
  <si>
    <t>ТЕР27-06-021-01</t>
  </si>
  <si>
    <t>На каждые 0,5 см изменения толщины покрытия добавлять или исключать: к расценке 27-06-020-01
______________
(Тощина 5см ПЗ=2 (ОЗП=2; ЭМ=2 к расх.; ЗПМ=2; МАТ=2 к расх.; ТЗ=2; ТЗМ=2))</t>
  </si>
  <si>
    <t>12973,54
_____
2,28</t>
  </si>
  <si>
    <t>55890,92
_____
34,54</t>
  </si>
  <si>
    <t>43,87
_____
22,45</t>
  </si>
  <si>
    <t xml:space="preserve">  Итого по разделу 1 Проезд внутридворовой</t>
  </si>
  <si>
    <t>Раздел 2. Тротуар</t>
  </si>
  <si>
    <t>ТЕР27-07-002-01</t>
  </si>
  <si>
    <t>Устройство оснований толщиной 12 см под тротуары из кирпичного или известнякового щебня</t>
  </si>
  <si>
    <t>100 м2 дорожек и тротуаров</t>
  </si>
  <si>
    <t>3292,72
_____
292,84</t>
  </si>
  <si>
    <t>432,85
_____
44,16</t>
  </si>
  <si>
    <t>46362,57
_____
11601,38</t>
  </si>
  <si>
    <t>5854,39
_____
1749,48</t>
  </si>
  <si>
    <t>16955,59
_____
8678,06</t>
  </si>
  <si>
    <t>ТЕР27-07-002-02</t>
  </si>
  <si>
    <t>На каждый 1 см изменения толщины оснований добавлять или исключать к расценке 27-07-002-01
______________
(Толщина 15см ПЗ=3 (ОЗП=3; ЭМ=3 к расх.; ЗПМ=3; МАТ=3 к расх.; ТЗ=3; ТЗМ=3))</t>
  </si>
  <si>
    <t>723,42
_____
18,09</t>
  </si>
  <si>
    <t>43,41
_____
3,81</t>
  </si>
  <si>
    <t>8757,54
_____
716,67</t>
  </si>
  <si>
    <t>587,13
_____
150,94</t>
  </si>
  <si>
    <t>1101,86
_____
563,95</t>
  </si>
  <si>
    <t>ТССЦ-408-0391</t>
  </si>
  <si>
    <t>Щебень известняковый для строительных работ марки 600 фракции: 5-10 мм</t>
  </si>
  <si>
    <t>м3</t>
  </si>
  <si>
    <t>ТССЦ-408-0019</t>
  </si>
  <si>
    <t>Щебень из природного камня для строительных работ марка: 600, фракция 20-40 мм</t>
  </si>
  <si>
    <t>ТЕР27-07-001-01</t>
  </si>
  <si>
    <t>Устройство асфальтобетонных покрытий дорожек и тротуаров однослойных из литой мелкозернистой асфальтобетонной смеси толщиной 3 см</t>
  </si>
  <si>
    <t>100 м2 покрытия</t>
  </si>
  <si>
    <t>4260,18
_____
185,37</t>
  </si>
  <si>
    <t>76,11
_____
0,72</t>
  </si>
  <si>
    <t>53401,73
_____
7343,78</t>
  </si>
  <si>
    <t>1029,4
_____
28,52</t>
  </si>
  <si>
    <t>9362,82
_____
4792</t>
  </si>
  <si>
    <t>ТЕР27-07-001-02</t>
  </si>
  <si>
    <t>На каждые 0,5 см изменения толщины покрытия добавлять к расценке 27-07-001-01
______________
(Толщина 4см ПЗ=2 (ОЗП=2; ЭМ=2 к расх.; ЗПМ=2; МАТ=2 к расх.; ТЗ=2; ТЗМ=2))</t>
  </si>
  <si>
    <t>1384,44
_____
56,88</t>
  </si>
  <si>
    <t>17252,06
_____
2253,4</t>
  </si>
  <si>
    <t>2861,82
_____
1464,71</t>
  </si>
  <si>
    <t>ТССЦ-410-0054</t>
  </si>
  <si>
    <t>Асфальт литой: для покрытий тротуаров тип II (жесткий)</t>
  </si>
  <si>
    <t>т</t>
  </si>
  <si>
    <t>ТССЦ-410-0012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</si>
  <si>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III, тип Г</t>
  </si>
  <si>
    <t xml:space="preserve">  Итого по разделу 2 Тротуар</t>
  </si>
  <si>
    <t>Раздел 3. Установка бортовых камней</t>
  </si>
  <si>
    <t>ТЕР01-02-057-01</t>
  </si>
  <si>
    <t>Разработка грунта вручную в траншеях глубиной до 2 м без креплений с откосами, группа грунтов: 1</t>
  </si>
  <si>
    <t>100 м3 грунта</t>
  </si>
  <si>
    <t>1215,4
_____
1215,4</t>
  </si>
  <si>
    <t>9261,84
_____
9261,84</t>
  </si>
  <si>
    <t>НР 71% от ФОТ
____
СП 31% от ФОТ</t>
  </si>
  <si>
    <t>6575,91
_____
2871,17</t>
  </si>
  <si>
    <t>ТЕР27-02-010-01</t>
  </si>
  <si>
    <t>Установка бортовых камней бетонных</t>
  </si>
  <si>
    <t>100 м бортового камня</t>
  </si>
  <si>
    <t>3766,33
_____
849,05</t>
  </si>
  <si>
    <t>113,13
_____
11,59</t>
  </si>
  <si>
    <t>142648,34
_____
71890,08</t>
  </si>
  <si>
    <t>3270,22
_____
981,35</t>
  </si>
  <si>
    <t>92546,72
_____
47366,43</t>
  </si>
  <si>
    <t>ТССЦ-403-8024</t>
  </si>
  <si>
    <t>Камни бортовые: БВ 100.30.15 /бетон В30 (М400), объем 0,042 м3/ (ГОСТ 6665-91)</t>
  </si>
  <si>
    <t>шт.</t>
  </si>
  <si>
    <t xml:space="preserve">  Итого по разделу 3 Установка бортовых камней</t>
  </si>
  <si>
    <t>Итого прямые затраты по смете в текущих ценах</t>
  </si>
  <si>
    <t>803451,89
_____
112481,38</t>
  </si>
  <si>
    <t>35744,41
_____
10092,43</t>
  </si>
  <si>
    <t>Накладные расходы</t>
  </si>
  <si>
    <t>Сметная прибыль</t>
  </si>
  <si>
    <t>Итоги по смете:</t>
  </si>
  <si>
    <t xml:space="preserve">  Автомобильные дороги (НР 127%=149*0,85; СП 65%=95*0,8*0,85) Арх.обл. 1 зона</t>
  </si>
  <si>
    <t xml:space="preserve">  Материалы для строительных работ</t>
  </si>
  <si>
    <t xml:space="preserve">  Земляные работы, выполняемые ручным способом (НР 71%=84*0,85; СП 31%=45*0,8*0,85) Арх.обл. 1 зона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</si>
  <si>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</si>
  <si>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</si>
  <si>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</si>
  <si>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</si>
  <si>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</si>
  <si>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</si>
  <si>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</si>
  <si>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</si>
  <si>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базисных и текущих ценах по состоянию на 4кв.2017 г.</t>
  </si>
  <si>
    <t>на Ремонт дворовых проездов и тротуаров в п.Беломорье д.1,2,3,4, в рамках программы «Формирование современной городской среды»</t>
  </si>
  <si>
    <t>"___" __________ 2018 г.</t>
  </si>
  <si>
    <t xml:space="preserve">      Итоговый коэффициент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</si>
</sst>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86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1" xfId="70" applyFont="1" applyBorder="1" applyAlignment="1">
      <alignment horizontal="center" vertical="center" wrapText="1"/>
      <protection/>
    </xf>
    <xf numFmtId="0" fontId="8" fillId="0" borderId="12" xfId="70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64" applyFont="1" applyBorder="1">
      <alignment horizontal="center"/>
    </xf>
    <xf numFmtId="0" fontId="8" fillId="0" borderId="0" xfId="54" applyFont="1">
      <alignment horizontal="right" vertical="top" wrapText="1"/>
      <protection/>
    </xf>
    <xf numFmtId="0" fontId="8" fillId="0" borderId="0" xfId="86" applyFont="1">
      <alignment horizontal="left" vertical="top"/>
      <protection/>
    </xf>
    <xf numFmtId="0" fontId="8" fillId="0" borderId="0" xfId="87" applyFont="1">
      <alignment horizontal="left" vertical="top"/>
      <protection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83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9" fillId="0" borderId="0" xfId="54" applyFont="1" applyAlignment="1">
      <alignment horizontal="right" vertical="top"/>
      <protection/>
    </xf>
    <xf numFmtId="0" fontId="2" fillId="0" borderId="0" xfId="83" applyBorder="1" applyAlignment="1">
      <alignment horizontal="left"/>
      <protection/>
    </xf>
    <xf numFmtId="0" fontId="8" fillId="0" borderId="13" xfId="64" applyFon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left" vertical="top" wrapText="1"/>
    </xf>
    <xf numFmtId="2" fontId="8" fillId="0" borderId="13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vertical="top" wrapText="1"/>
    </xf>
    <xf numFmtId="49" fontId="14" fillId="0" borderId="13" xfId="0" applyNumberFormat="1" applyFont="1" applyBorder="1" applyAlignment="1">
      <alignment horizontal="right" vertical="top" wrapText="1"/>
    </xf>
    <xf numFmtId="0" fontId="8" fillId="0" borderId="1" xfId="54" applyFont="1" applyBorder="1">
      <alignment horizontal="right" vertical="top" wrapText="1"/>
      <protection/>
    </xf>
    <xf numFmtId="0" fontId="8" fillId="0" borderId="1" xfId="0" applyFont="1" applyBorder="1" applyAlignment="1">
      <alignment/>
    </xf>
    <xf numFmtId="0" fontId="2" fillId="0" borderId="1" xfId="54" applyFont="1" applyBorder="1">
      <alignment horizontal="right" vertical="top" wrapText="1"/>
      <protection/>
    </xf>
    <xf numFmtId="0" fontId="14" fillId="0" borderId="1" xfId="54" applyFont="1" applyBorder="1">
      <alignment horizontal="right" vertical="top" wrapText="1"/>
      <protection/>
    </xf>
    <xf numFmtId="0" fontId="14" fillId="0" borderId="1" xfId="0" applyFont="1" applyBorder="1" applyAlignment="1">
      <alignment/>
    </xf>
    <xf numFmtId="0" fontId="16" fillId="0" borderId="1" xfId="54" applyFont="1" applyBorder="1">
      <alignment horizontal="right" vertical="top" wrapText="1"/>
      <protection/>
    </xf>
    <xf numFmtId="0" fontId="8" fillId="0" borderId="1" xfId="54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4" fillId="0" borderId="1" xfId="54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70" applyFont="1" applyBorder="1" applyAlignment="1">
      <alignment horizontal="center" vertical="center" wrapText="1"/>
      <protection/>
    </xf>
    <xf numFmtId="0" fontId="8" fillId="0" borderId="15" xfId="70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3" xfId="70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17" xfId="83" applyFont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70" applyFont="1" applyBorder="1" applyAlignment="1">
      <alignment horizontal="center" vertical="center" wrapText="1"/>
      <protection/>
    </xf>
    <xf numFmtId="2" fontId="9" fillId="0" borderId="0" xfId="60" applyNumberFormat="1" applyFont="1" applyAlignment="1">
      <alignment horizontal="right" vertical="top"/>
      <protection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АктТекЦ" xfId="58"/>
    <cellStyle name="ИтогоБазЦ" xfId="59"/>
    <cellStyle name="ИтогоБИМ" xfId="60"/>
    <cellStyle name="ИтогоРесМет" xfId="61"/>
    <cellStyle name="ИтогоТекЦ" xfId="62"/>
    <cellStyle name="Контрольная ячейка" xfId="63"/>
    <cellStyle name="ЛокСмета" xfId="64"/>
    <cellStyle name="ЛокСмМТСН" xfId="65"/>
    <cellStyle name="М29" xfId="66"/>
    <cellStyle name="Название" xfId="67"/>
    <cellStyle name="Нейтральный" xfId="68"/>
    <cellStyle name="ОбСмета" xfId="69"/>
    <cellStyle name="Обычный_Мои данные" xfId="70"/>
    <cellStyle name="Followed Hyperlink" xfId="71"/>
    <cellStyle name="Параметр" xfId="72"/>
    <cellStyle name="ПеременныеСметы" xfId="73"/>
    <cellStyle name="Плохой" xfId="74"/>
    <cellStyle name="Пояснение" xfId="75"/>
    <cellStyle name="Примечание" xfId="76"/>
    <cellStyle name="Percent" xfId="77"/>
    <cellStyle name="РесСмета" xfId="78"/>
    <cellStyle name="СводкаСтоимРаб" xfId="79"/>
    <cellStyle name="СводРасч" xfId="80"/>
    <cellStyle name="Связанная ячейка" xfId="81"/>
    <cellStyle name="Текст предупреждения" xfId="82"/>
    <cellStyle name="Титул" xfId="83"/>
    <cellStyle name="Comma" xfId="84"/>
    <cellStyle name="Comma [0]" xfId="85"/>
    <cellStyle name="Хвост" xfId="86"/>
    <cellStyle name="Хвост_Переменные и константы" xfId="87"/>
    <cellStyle name="Хороший" xfId="88"/>
    <cellStyle name="Экспертиза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GridLines="0" tabSelected="1" view="pageBreakPreview" zoomScaleNormal="87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3.875" style="10" customWidth="1"/>
    <col min="2" max="2" width="12.25390625" style="10" customWidth="1"/>
    <col min="3" max="3" width="24.375" style="10" customWidth="1"/>
    <col min="4" max="8" width="10.75390625" style="10" customWidth="1"/>
    <col min="9" max="9" width="17.375" style="10" customWidth="1"/>
    <col min="10" max="13" width="10.75390625" style="10" customWidth="1"/>
    <col min="14" max="14" width="12.25390625" style="11" customWidth="1"/>
    <col min="15" max="16" width="10.75390625" style="11" customWidth="1"/>
    <col min="17" max="18" width="9.75390625" style="11" customWidth="1"/>
    <col min="19" max="16384" width="9.125" style="11" customWidth="1"/>
  </cols>
  <sheetData>
    <row r="1" spans="1:15" s="22" customFormat="1" ht="12.75">
      <c r="A1" s="17" t="s">
        <v>24</v>
      </c>
      <c r="B1" s="18"/>
      <c r="C1" s="19"/>
      <c r="D1" s="20"/>
      <c r="E1" s="20"/>
      <c r="F1" s="20"/>
      <c r="G1" s="20"/>
      <c r="H1" s="20"/>
      <c r="I1" s="20"/>
      <c r="J1" s="20"/>
      <c r="K1" s="20"/>
      <c r="M1" s="20"/>
      <c r="N1" s="20"/>
      <c r="O1" s="21" t="s">
        <v>25</v>
      </c>
    </row>
    <row r="2" spans="1:15" s="22" customFormat="1" ht="12.75">
      <c r="A2" s="31" t="s">
        <v>26</v>
      </c>
      <c r="B2" s="18"/>
      <c r="C2" s="19"/>
      <c r="D2" s="20"/>
      <c r="E2" s="20"/>
      <c r="F2" s="20"/>
      <c r="G2" s="20"/>
      <c r="H2" s="20"/>
      <c r="I2" s="20"/>
      <c r="J2" s="20"/>
      <c r="K2" s="20"/>
      <c r="M2" s="20"/>
      <c r="N2" s="20"/>
      <c r="O2" s="31" t="s">
        <v>26</v>
      </c>
    </row>
    <row r="3" spans="1:15" s="22" customFormat="1" ht="12.75">
      <c r="A3" s="31" t="s">
        <v>27</v>
      </c>
      <c r="B3" s="18"/>
      <c r="C3" s="19"/>
      <c r="D3" s="20"/>
      <c r="E3" s="20"/>
      <c r="F3" s="20"/>
      <c r="G3" s="20"/>
      <c r="H3" s="20"/>
      <c r="I3" s="20"/>
      <c r="J3" s="20"/>
      <c r="K3" s="20"/>
      <c r="M3" s="20"/>
      <c r="N3" s="20"/>
      <c r="O3" s="31" t="s">
        <v>27</v>
      </c>
    </row>
    <row r="4" spans="1:15" s="22" customFormat="1" ht="12.75">
      <c r="A4" s="20" t="s">
        <v>145</v>
      </c>
      <c r="B4" s="18"/>
      <c r="C4" s="19"/>
      <c r="D4" s="20"/>
      <c r="E4" s="20"/>
      <c r="F4" s="20"/>
      <c r="G4" s="20"/>
      <c r="H4" s="20"/>
      <c r="I4" s="20"/>
      <c r="J4" s="20"/>
      <c r="K4" s="20"/>
      <c r="M4" s="20"/>
      <c r="N4" s="20"/>
      <c r="O4" s="24" t="s">
        <v>145</v>
      </c>
    </row>
    <row r="5" spans="1:14" s="22" customFormat="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22" customFormat="1" ht="12.75">
      <c r="A6" s="20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8" s="22" customFormat="1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s="22" customFormat="1" ht="12.75" customHeight="1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s="22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s="22" customFormat="1" ht="15.75" customHeight="1">
      <c r="A10" s="83" t="s">
        <v>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s="22" customFormat="1" ht="12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s="22" customFormat="1" ht="12.75">
      <c r="A12" s="77" t="s">
        <v>144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s="22" customFormat="1" ht="12.75">
      <c r="A13" s="85" t="s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4" s="22" customFormat="1" ht="12.75">
      <c r="A14" s="26"/>
      <c r="B14" s="18"/>
      <c r="C14" s="27"/>
      <c r="D14" s="28"/>
      <c r="E14" s="20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22" customFormat="1" ht="12.75">
      <c r="A15" s="25"/>
      <c r="B15" s="18"/>
      <c r="C15" s="19" t="s">
        <v>7</v>
      </c>
      <c r="D15" s="23"/>
      <c r="E15" s="25"/>
      <c r="F15" s="29"/>
      <c r="G15" s="29"/>
      <c r="H15" s="29"/>
      <c r="I15" s="24"/>
      <c r="J15" s="24"/>
      <c r="K15" s="29"/>
      <c r="L15" s="29"/>
      <c r="M15" s="29"/>
      <c r="N15" s="29"/>
    </row>
    <row r="16" spans="1:14" s="22" customFormat="1" ht="12.75">
      <c r="A16" s="25"/>
      <c r="B16" s="18"/>
      <c r="C16" s="19" t="s">
        <v>13</v>
      </c>
      <c r="D16" s="81" t="s">
        <v>28</v>
      </c>
      <c r="E16" s="81"/>
      <c r="F16" s="30"/>
      <c r="G16" s="30"/>
      <c r="H16" s="30"/>
      <c r="I16" s="30"/>
      <c r="J16" s="24"/>
      <c r="K16" s="29"/>
      <c r="L16" s="29"/>
      <c r="M16" s="29"/>
      <c r="N16" s="29"/>
    </row>
    <row r="17" spans="1:14" s="22" customFormat="1" ht="12.75">
      <c r="A17" s="25"/>
      <c r="B17" s="18"/>
      <c r="C17" s="82" t="s">
        <v>143</v>
      </c>
      <c r="D17" s="82"/>
      <c r="E17" s="82"/>
      <c r="F17" s="82"/>
      <c r="G17" s="82"/>
      <c r="H17" s="82"/>
      <c r="I17" s="82"/>
      <c r="J17" s="82"/>
      <c r="K17" s="29"/>
      <c r="L17" s="29"/>
      <c r="M17" s="29"/>
      <c r="N17" s="29"/>
    </row>
    <row r="18" spans="1:13" ht="12">
      <c r="A18" s="1"/>
      <c r="B18" s="5"/>
      <c r="C18" s="4"/>
      <c r="D18" s="2"/>
      <c r="E18" s="1"/>
      <c r="F18" s="12"/>
      <c r="G18" s="12"/>
      <c r="H18" s="12"/>
      <c r="I18" s="12"/>
      <c r="J18" s="12"/>
      <c r="K18" s="12"/>
      <c r="L18" s="12"/>
      <c r="M18" s="12"/>
    </row>
    <row r="19" spans="1:18" ht="26.25" customHeight="1">
      <c r="A19" s="66" t="s">
        <v>2</v>
      </c>
      <c r="B19" s="66" t="s">
        <v>3</v>
      </c>
      <c r="C19" s="66" t="s">
        <v>4</v>
      </c>
      <c r="D19" s="66" t="s">
        <v>23</v>
      </c>
      <c r="E19" s="66" t="s">
        <v>22</v>
      </c>
      <c r="F19" s="71" t="s">
        <v>12</v>
      </c>
      <c r="G19" s="72"/>
      <c r="H19" s="73"/>
      <c r="I19" s="66" t="s">
        <v>15</v>
      </c>
      <c r="J19" s="71" t="s">
        <v>14</v>
      </c>
      <c r="K19" s="72"/>
      <c r="L19" s="73"/>
      <c r="M19" s="66" t="s">
        <v>5</v>
      </c>
      <c r="N19" s="66" t="s">
        <v>20</v>
      </c>
      <c r="O19" s="66" t="s">
        <v>21</v>
      </c>
      <c r="P19" s="66" t="s">
        <v>17</v>
      </c>
      <c r="Q19" s="66" t="s">
        <v>19</v>
      </c>
      <c r="R19" s="66" t="s">
        <v>19</v>
      </c>
    </row>
    <row r="20" spans="1:18" ht="12">
      <c r="A20" s="67"/>
      <c r="B20" s="67"/>
      <c r="C20" s="70"/>
      <c r="D20" s="70"/>
      <c r="E20" s="67"/>
      <c r="F20" s="7" t="s">
        <v>6</v>
      </c>
      <c r="G20" s="7" t="s">
        <v>11</v>
      </c>
      <c r="H20" s="74" t="s">
        <v>18</v>
      </c>
      <c r="I20" s="69"/>
      <c r="J20" s="7" t="s">
        <v>6</v>
      </c>
      <c r="K20" s="7" t="s">
        <v>11</v>
      </c>
      <c r="L20" s="80" t="s">
        <v>18</v>
      </c>
      <c r="M20" s="70"/>
      <c r="N20" s="78"/>
      <c r="O20" s="70"/>
      <c r="P20" s="70"/>
      <c r="Q20" s="70"/>
      <c r="R20" s="70"/>
    </row>
    <row r="21" spans="1:18" ht="41.25" customHeight="1">
      <c r="A21" s="68"/>
      <c r="B21" s="68"/>
      <c r="C21" s="69"/>
      <c r="D21" s="69"/>
      <c r="E21" s="68"/>
      <c r="F21" s="9" t="s">
        <v>10</v>
      </c>
      <c r="G21" s="6" t="s">
        <v>9</v>
      </c>
      <c r="H21" s="69"/>
      <c r="I21" s="8" t="s">
        <v>16</v>
      </c>
      <c r="J21" s="9" t="s">
        <v>10</v>
      </c>
      <c r="K21" s="6" t="s">
        <v>9</v>
      </c>
      <c r="L21" s="69"/>
      <c r="M21" s="69"/>
      <c r="N21" s="79"/>
      <c r="O21" s="69"/>
      <c r="P21" s="69"/>
      <c r="Q21" s="69"/>
      <c r="R21" s="69"/>
    </row>
    <row r="22" spans="1:18" s="13" customFormat="1" ht="12">
      <c r="A22" s="32">
        <v>1</v>
      </c>
      <c r="B22" s="32">
        <v>2</v>
      </c>
      <c r="C22" s="32">
        <v>3</v>
      </c>
      <c r="D22" s="32">
        <v>4</v>
      </c>
      <c r="E22" s="32">
        <v>5</v>
      </c>
      <c r="F22" s="32">
        <v>6</v>
      </c>
      <c r="G22" s="32">
        <v>7</v>
      </c>
      <c r="H22" s="32">
        <v>8</v>
      </c>
      <c r="I22" s="32">
        <v>9</v>
      </c>
      <c r="J22" s="32">
        <v>10</v>
      </c>
      <c r="K22" s="32">
        <v>11</v>
      </c>
      <c r="L22" s="32">
        <v>12</v>
      </c>
      <c r="M22" s="32">
        <v>13</v>
      </c>
      <c r="N22" s="32">
        <v>14</v>
      </c>
      <c r="O22" s="32">
        <v>15</v>
      </c>
      <c r="P22" s="32">
        <v>16</v>
      </c>
      <c r="Q22" s="32">
        <v>17</v>
      </c>
      <c r="R22" s="32">
        <v>18</v>
      </c>
    </row>
    <row r="23" spans="1:18" s="3" customFormat="1" ht="17.25" customHeight="1">
      <c r="A23" s="63" t="s">
        <v>29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23" s="14" customFormat="1" ht="72">
      <c r="A24" s="33">
        <v>1</v>
      </c>
      <c r="B24" s="34" t="s">
        <v>30</v>
      </c>
      <c r="C24" s="35" t="s">
        <v>31</v>
      </c>
      <c r="D24" s="36" t="s">
        <v>32</v>
      </c>
      <c r="E24" s="37">
        <v>0.26</v>
      </c>
      <c r="F24" s="38" t="s">
        <v>33</v>
      </c>
      <c r="G24" s="38" t="s">
        <v>34</v>
      </c>
      <c r="H24" s="38">
        <v>23644.11</v>
      </c>
      <c r="I24" s="36" t="s">
        <v>35</v>
      </c>
      <c r="J24" s="38" t="s">
        <v>36</v>
      </c>
      <c r="K24" s="38" t="s">
        <v>37</v>
      </c>
      <c r="L24" s="38">
        <v>33934.03</v>
      </c>
      <c r="M24" s="38">
        <f>2011.75+3004.58</f>
        <v>5016.33</v>
      </c>
      <c r="N24" s="39" t="s">
        <v>38</v>
      </c>
      <c r="O24" s="38" t="s">
        <v>39</v>
      </c>
      <c r="P24" s="40">
        <v>55042.27</v>
      </c>
      <c r="Q24" s="33">
        <v>36.96</v>
      </c>
      <c r="R24" s="33">
        <v>9.61</v>
      </c>
      <c r="S24" s="3"/>
      <c r="T24" s="3"/>
      <c r="U24" s="3"/>
      <c r="V24" s="3"/>
      <c r="W24" s="3"/>
    </row>
    <row r="25" spans="1:23" ht="108">
      <c r="A25" s="33">
        <v>2</v>
      </c>
      <c r="B25" s="34" t="s">
        <v>40</v>
      </c>
      <c r="C25" s="35" t="s">
        <v>41</v>
      </c>
      <c r="D25" s="36" t="s">
        <v>32</v>
      </c>
      <c r="E25" s="37">
        <v>-0.26</v>
      </c>
      <c r="F25" s="38">
        <v>9003</v>
      </c>
      <c r="G25" s="38" t="s">
        <v>42</v>
      </c>
      <c r="H25" s="38">
        <v>7197.1</v>
      </c>
      <c r="I25" s="36" t="s">
        <v>35</v>
      </c>
      <c r="J25" s="38">
        <v>-13442.29</v>
      </c>
      <c r="K25" s="38" t="s">
        <v>43</v>
      </c>
      <c r="L25" s="38">
        <v>-10329.28</v>
      </c>
      <c r="M25" s="38">
        <f>0+-960.61</f>
        <v>-960.61</v>
      </c>
      <c r="N25" s="39" t="s">
        <v>38</v>
      </c>
      <c r="O25" s="38" t="s">
        <v>44</v>
      </c>
      <c r="P25" s="40">
        <v>-15286.66</v>
      </c>
      <c r="Q25" s="33" t="s">
        <v>45</v>
      </c>
      <c r="R25" s="33" t="s">
        <v>45</v>
      </c>
      <c r="S25" s="3"/>
      <c r="T25" s="3"/>
      <c r="U25" s="3"/>
      <c r="V25" s="3"/>
      <c r="W25" s="3"/>
    </row>
    <row r="26" spans="1:23" ht="72">
      <c r="A26" s="33">
        <v>3</v>
      </c>
      <c r="B26" s="34" t="s">
        <v>46</v>
      </c>
      <c r="C26" s="35" t="s">
        <v>47</v>
      </c>
      <c r="D26" s="36" t="s">
        <v>48</v>
      </c>
      <c r="E26" s="37">
        <v>0.624</v>
      </c>
      <c r="F26" s="38">
        <v>1886.33</v>
      </c>
      <c r="G26" s="38" t="s">
        <v>49</v>
      </c>
      <c r="H26" s="38">
        <v>1825.49</v>
      </c>
      <c r="I26" s="36" t="s">
        <v>35</v>
      </c>
      <c r="J26" s="38">
        <v>6539.56</v>
      </c>
      <c r="K26" s="38" t="s">
        <v>50</v>
      </c>
      <c r="L26" s="38">
        <v>6287.86</v>
      </c>
      <c r="M26" s="38">
        <f>0+109.31</f>
        <v>109.31</v>
      </c>
      <c r="N26" s="39" t="s">
        <v>38</v>
      </c>
      <c r="O26" s="38" t="s">
        <v>51</v>
      </c>
      <c r="P26" s="40">
        <v>6749.43</v>
      </c>
      <c r="Q26" s="33" t="s">
        <v>45</v>
      </c>
      <c r="R26" s="33" t="s">
        <v>45</v>
      </c>
      <c r="S26" s="3"/>
      <c r="T26" s="3"/>
      <c r="U26" s="3"/>
      <c r="V26" s="3"/>
      <c r="W26" s="3"/>
    </row>
    <row r="27" spans="1:23" ht="72">
      <c r="A27" s="33">
        <v>4</v>
      </c>
      <c r="B27" s="34" t="s">
        <v>52</v>
      </c>
      <c r="C27" s="35" t="s">
        <v>53</v>
      </c>
      <c r="D27" s="36" t="s">
        <v>54</v>
      </c>
      <c r="E27" s="37">
        <v>0.78</v>
      </c>
      <c r="F27" s="38" t="s">
        <v>55</v>
      </c>
      <c r="G27" s="38" t="s">
        <v>56</v>
      </c>
      <c r="H27" s="38">
        <v>52019.83</v>
      </c>
      <c r="I27" s="36" t="s">
        <v>35</v>
      </c>
      <c r="J27" s="38" t="s">
        <v>57</v>
      </c>
      <c r="K27" s="38" t="s">
        <v>58</v>
      </c>
      <c r="L27" s="38">
        <v>223976.58</v>
      </c>
      <c r="M27" s="38">
        <f>7367.94+5028.86</f>
        <v>12396.8</v>
      </c>
      <c r="N27" s="39" t="s">
        <v>38</v>
      </c>
      <c r="O27" s="38" t="s">
        <v>59</v>
      </c>
      <c r="P27" s="40">
        <v>273207.76</v>
      </c>
      <c r="Q27" s="33">
        <v>38.3</v>
      </c>
      <c r="R27" s="33">
        <v>29.87</v>
      </c>
      <c r="S27" s="3"/>
      <c r="T27" s="3"/>
      <c r="U27" s="3"/>
      <c r="V27" s="3"/>
      <c r="W27" s="3"/>
    </row>
    <row r="28" spans="1:23" ht="96">
      <c r="A28" s="41">
        <v>5</v>
      </c>
      <c r="B28" s="42" t="s">
        <v>60</v>
      </c>
      <c r="C28" s="43" t="s">
        <v>61</v>
      </c>
      <c r="D28" s="44" t="s">
        <v>54</v>
      </c>
      <c r="E28" s="45">
        <v>0.78</v>
      </c>
      <c r="F28" s="46" t="s">
        <v>62</v>
      </c>
      <c r="G28" s="46">
        <v>8.46</v>
      </c>
      <c r="H28" s="46">
        <v>12962.8</v>
      </c>
      <c r="I28" s="44" t="s">
        <v>35</v>
      </c>
      <c r="J28" s="46" t="s">
        <v>63</v>
      </c>
      <c r="K28" s="46">
        <v>43.75</v>
      </c>
      <c r="L28" s="46">
        <v>55812.63</v>
      </c>
      <c r="M28" s="46">
        <f>34.54+0</f>
        <v>34.54</v>
      </c>
      <c r="N28" s="47" t="s">
        <v>38</v>
      </c>
      <c r="O28" s="46" t="s">
        <v>64</v>
      </c>
      <c r="P28" s="48">
        <v>55957.24</v>
      </c>
      <c r="Q28" s="41">
        <v>0.18</v>
      </c>
      <c r="R28" s="41">
        <v>0.14</v>
      </c>
      <c r="S28" s="3"/>
      <c r="T28" s="3"/>
      <c r="U28" s="3"/>
      <c r="V28" s="3"/>
      <c r="W28" s="3"/>
    </row>
    <row r="29" spans="1:23" ht="12">
      <c r="A29" s="64" t="s">
        <v>65</v>
      </c>
      <c r="B29" s="65"/>
      <c r="C29" s="65"/>
      <c r="D29" s="65"/>
      <c r="E29" s="65"/>
      <c r="F29" s="65"/>
      <c r="G29" s="65"/>
      <c r="H29" s="65"/>
      <c r="I29" s="65"/>
      <c r="J29" s="49">
        <v>375670.04</v>
      </c>
      <c r="K29" s="49"/>
      <c r="L29" s="49"/>
      <c r="M29" s="49"/>
      <c r="N29" s="50"/>
      <c r="O29" s="49"/>
      <c r="P29" s="51"/>
      <c r="Q29" s="52" t="s">
        <v>45</v>
      </c>
      <c r="R29" s="52">
        <v>39.62</v>
      </c>
      <c r="S29" s="3"/>
      <c r="T29" s="3"/>
      <c r="U29" s="3"/>
      <c r="V29" s="3"/>
      <c r="W29" s="3"/>
    </row>
    <row r="30" spans="1:23" ht="17.25" customHeight="1">
      <c r="A30" s="63" t="s">
        <v>66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"/>
      <c r="T30" s="3"/>
      <c r="U30" s="3"/>
      <c r="V30" s="3"/>
      <c r="W30" s="3"/>
    </row>
    <row r="31" spans="1:23" ht="72">
      <c r="A31" s="33">
        <v>6</v>
      </c>
      <c r="B31" s="34" t="s">
        <v>67</v>
      </c>
      <c r="C31" s="35" t="s">
        <v>68</v>
      </c>
      <c r="D31" s="36" t="s">
        <v>69</v>
      </c>
      <c r="E31" s="37">
        <v>2.04</v>
      </c>
      <c r="F31" s="38" t="s">
        <v>70</v>
      </c>
      <c r="G31" s="38" t="s">
        <v>71</v>
      </c>
      <c r="H31" s="38">
        <v>2567.03</v>
      </c>
      <c r="I31" s="36" t="s">
        <v>35</v>
      </c>
      <c r="J31" s="38" t="s">
        <v>72</v>
      </c>
      <c r="K31" s="38" t="s">
        <v>73</v>
      </c>
      <c r="L31" s="38">
        <v>28906.8</v>
      </c>
      <c r="M31" s="38">
        <f>11601.38+1749.48</f>
        <v>13350.859999999999</v>
      </c>
      <c r="N31" s="39" t="s">
        <v>38</v>
      </c>
      <c r="O31" s="38" t="s">
        <v>74</v>
      </c>
      <c r="P31" s="40">
        <v>71996.22</v>
      </c>
      <c r="Q31" s="33">
        <v>26.24</v>
      </c>
      <c r="R31" s="33">
        <v>53.53</v>
      </c>
      <c r="S31" s="3"/>
      <c r="T31" s="3"/>
      <c r="U31" s="3"/>
      <c r="V31" s="3"/>
      <c r="W31" s="3"/>
    </row>
    <row r="32" spans="1:23" ht="96">
      <c r="A32" s="33">
        <v>7</v>
      </c>
      <c r="B32" s="34" t="s">
        <v>75</v>
      </c>
      <c r="C32" s="35" t="s">
        <v>76</v>
      </c>
      <c r="D32" s="36" t="s">
        <v>69</v>
      </c>
      <c r="E32" s="37">
        <v>2.04</v>
      </c>
      <c r="F32" s="38" t="s">
        <v>77</v>
      </c>
      <c r="G32" s="38" t="s">
        <v>78</v>
      </c>
      <c r="H32" s="38">
        <v>661.92</v>
      </c>
      <c r="I32" s="36" t="s">
        <v>35</v>
      </c>
      <c r="J32" s="38" t="s">
        <v>79</v>
      </c>
      <c r="K32" s="38" t="s">
        <v>80</v>
      </c>
      <c r="L32" s="38">
        <v>7453.74</v>
      </c>
      <c r="M32" s="38">
        <f>716.67+150.94</f>
        <v>867.6099999999999</v>
      </c>
      <c r="N32" s="39" t="s">
        <v>38</v>
      </c>
      <c r="O32" s="38" t="s">
        <v>81</v>
      </c>
      <c r="P32" s="40">
        <v>10423.35</v>
      </c>
      <c r="Q32" s="33">
        <v>1.62</v>
      </c>
      <c r="R32" s="33">
        <v>3.3</v>
      </c>
      <c r="S32" s="3"/>
      <c r="T32" s="3"/>
      <c r="U32" s="3"/>
      <c r="V32" s="3"/>
      <c r="W32" s="3"/>
    </row>
    <row r="33" spans="1:23" ht="72">
      <c r="A33" s="33">
        <v>8</v>
      </c>
      <c r="B33" s="34" t="s">
        <v>82</v>
      </c>
      <c r="C33" s="35" t="s">
        <v>83</v>
      </c>
      <c r="D33" s="36" t="s">
        <v>84</v>
      </c>
      <c r="E33" s="37">
        <v>-44.68</v>
      </c>
      <c r="F33" s="38">
        <v>147.09</v>
      </c>
      <c r="G33" s="38"/>
      <c r="H33" s="38">
        <v>147.09</v>
      </c>
      <c r="I33" s="36" t="s">
        <v>35</v>
      </c>
      <c r="J33" s="38">
        <v>-36277.48</v>
      </c>
      <c r="K33" s="38"/>
      <c r="L33" s="38">
        <v>-36277.48</v>
      </c>
      <c r="M33" s="38">
        <f>0+0</f>
        <v>0</v>
      </c>
      <c r="N33" s="39"/>
      <c r="O33" s="38"/>
      <c r="P33" s="40">
        <v>-36277.48</v>
      </c>
      <c r="Q33" s="33" t="s">
        <v>45</v>
      </c>
      <c r="R33" s="33" t="s">
        <v>45</v>
      </c>
      <c r="S33" s="3"/>
      <c r="T33" s="3"/>
      <c r="U33" s="3"/>
      <c r="V33" s="3"/>
      <c r="W33" s="3"/>
    </row>
    <row r="34" spans="1:23" ht="72">
      <c r="A34" s="33">
        <v>9</v>
      </c>
      <c r="B34" s="34" t="s">
        <v>85</v>
      </c>
      <c r="C34" s="35" t="s">
        <v>86</v>
      </c>
      <c r="D34" s="36" t="s">
        <v>84</v>
      </c>
      <c r="E34" s="37">
        <v>44.68</v>
      </c>
      <c r="F34" s="38">
        <v>121.71</v>
      </c>
      <c r="G34" s="38"/>
      <c r="H34" s="38">
        <v>121.71</v>
      </c>
      <c r="I34" s="36" t="s">
        <v>35</v>
      </c>
      <c r="J34" s="38">
        <v>30017.81</v>
      </c>
      <c r="K34" s="38"/>
      <c r="L34" s="38">
        <v>30017.81</v>
      </c>
      <c r="M34" s="38">
        <f>0+0</f>
        <v>0</v>
      </c>
      <c r="N34" s="39"/>
      <c r="O34" s="38"/>
      <c r="P34" s="40">
        <v>30017.81</v>
      </c>
      <c r="Q34" s="33" t="s">
        <v>45</v>
      </c>
      <c r="R34" s="33" t="s">
        <v>45</v>
      </c>
      <c r="S34" s="3"/>
      <c r="T34" s="3"/>
      <c r="U34" s="3"/>
      <c r="V34" s="3"/>
      <c r="W34" s="3"/>
    </row>
    <row r="35" spans="1:23" ht="72">
      <c r="A35" s="33">
        <v>10</v>
      </c>
      <c r="B35" s="34" t="s">
        <v>87</v>
      </c>
      <c r="C35" s="35" t="s">
        <v>88</v>
      </c>
      <c r="D35" s="36" t="s">
        <v>89</v>
      </c>
      <c r="E35" s="37">
        <v>2.04</v>
      </c>
      <c r="F35" s="38" t="s">
        <v>90</v>
      </c>
      <c r="G35" s="38" t="s">
        <v>91</v>
      </c>
      <c r="H35" s="38">
        <v>3998.7</v>
      </c>
      <c r="I35" s="36" t="s">
        <v>35</v>
      </c>
      <c r="J35" s="38" t="s">
        <v>92</v>
      </c>
      <c r="K35" s="38" t="s">
        <v>93</v>
      </c>
      <c r="L35" s="38">
        <v>45028.55</v>
      </c>
      <c r="M35" s="38">
        <f>7343.78+28.52</f>
        <v>7372.3</v>
      </c>
      <c r="N35" s="39" t="s">
        <v>38</v>
      </c>
      <c r="O35" s="38" t="s">
        <v>94</v>
      </c>
      <c r="P35" s="40">
        <v>67556.55</v>
      </c>
      <c r="Q35" s="33">
        <v>15.12</v>
      </c>
      <c r="R35" s="33">
        <v>30.84</v>
      </c>
      <c r="S35" s="3"/>
      <c r="T35" s="3"/>
      <c r="U35" s="3"/>
      <c r="V35" s="3"/>
      <c r="W35" s="3"/>
    </row>
    <row r="36" spans="1:23" ht="84">
      <c r="A36" s="33">
        <v>11</v>
      </c>
      <c r="B36" s="34" t="s">
        <v>95</v>
      </c>
      <c r="C36" s="35" t="s">
        <v>96</v>
      </c>
      <c r="D36" s="36" t="s">
        <v>89</v>
      </c>
      <c r="E36" s="37">
        <v>2.04</v>
      </c>
      <c r="F36" s="38" t="s">
        <v>97</v>
      </c>
      <c r="G36" s="38">
        <v>21.76</v>
      </c>
      <c r="H36" s="38">
        <v>1305.8</v>
      </c>
      <c r="I36" s="36" t="s">
        <v>35</v>
      </c>
      <c r="J36" s="38" t="s">
        <v>98</v>
      </c>
      <c r="K36" s="38">
        <v>294.31</v>
      </c>
      <c r="L36" s="38">
        <v>14704.35</v>
      </c>
      <c r="M36" s="38">
        <f>2253.4+0</f>
        <v>2253.4</v>
      </c>
      <c r="N36" s="39" t="s">
        <v>38</v>
      </c>
      <c r="O36" s="38" t="s">
        <v>99</v>
      </c>
      <c r="P36" s="40">
        <v>21578.59</v>
      </c>
      <c r="Q36" s="33">
        <v>4.64</v>
      </c>
      <c r="R36" s="33">
        <v>9.47</v>
      </c>
      <c r="S36" s="3"/>
      <c r="T36" s="3"/>
      <c r="U36" s="3"/>
      <c r="V36" s="3"/>
      <c r="W36" s="3"/>
    </row>
    <row r="37" spans="1:23" ht="72">
      <c r="A37" s="33">
        <v>12</v>
      </c>
      <c r="B37" s="34" t="s">
        <v>100</v>
      </c>
      <c r="C37" s="35" t="s">
        <v>101</v>
      </c>
      <c r="D37" s="36" t="s">
        <v>102</v>
      </c>
      <c r="E37" s="37">
        <v>-19.507</v>
      </c>
      <c r="F37" s="38">
        <v>539.59</v>
      </c>
      <c r="G37" s="38"/>
      <c r="H37" s="38">
        <v>539.59</v>
      </c>
      <c r="I37" s="36" t="s">
        <v>35</v>
      </c>
      <c r="J37" s="38">
        <v>-58102.38</v>
      </c>
      <c r="K37" s="38"/>
      <c r="L37" s="38">
        <v>-58102.38</v>
      </c>
      <c r="M37" s="38">
        <f>0+0</f>
        <v>0</v>
      </c>
      <c r="N37" s="39"/>
      <c r="O37" s="38"/>
      <c r="P37" s="40">
        <v>-58102.38</v>
      </c>
      <c r="Q37" s="33" t="s">
        <v>45</v>
      </c>
      <c r="R37" s="33" t="s">
        <v>45</v>
      </c>
      <c r="S37" s="3"/>
      <c r="T37" s="3"/>
      <c r="U37" s="3"/>
      <c r="V37" s="3"/>
      <c r="W37" s="3"/>
    </row>
    <row r="38" spans="1:23" ht="72">
      <c r="A38" s="41">
        <v>13</v>
      </c>
      <c r="B38" s="42" t="s">
        <v>103</v>
      </c>
      <c r="C38" s="43" t="s">
        <v>104</v>
      </c>
      <c r="D38" s="44" t="s">
        <v>102</v>
      </c>
      <c r="E38" s="45">
        <v>19.507</v>
      </c>
      <c r="F38" s="46">
        <v>343.06</v>
      </c>
      <c r="G38" s="46"/>
      <c r="H38" s="46">
        <v>343.06</v>
      </c>
      <c r="I38" s="44" t="s">
        <v>35</v>
      </c>
      <c r="J38" s="46">
        <v>36940.21</v>
      </c>
      <c r="K38" s="46"/>
      <c r="L38" s="46">
        <v>36940.21</v>
      </c>
      <c r="M38" s="46">
        <f>0+0</f>
        <v>0</v>
      </c>
      <c r="N38" s="47"/>
      <c r="O38" s="46"/>
      <c r="P38" s="48">
        <v>36940.21</v>
      </c>
      <c r="Q38" s="41" t="s">
        <v>45</v>
      </c>
      <c r="R38" s="41" t="s">
        <v>45</v>
      </c>
      <c r="S38" s="3"/>
      <c r="T38" s="3"/>
      <c r="U38" s="3"/>
      <c r="V38" s="3"/>
      <c r="W38" s="3"/>
    </row>
    <row r="39" spans="1:23" ht="12">
      <c r="A39" s="64" t="s">
        <v>105</v>
      </c>
      <c r="B39" s="65"/>
      <c r="C39" s="65"/>
      <c r="D39" s="65"/>
      <c r="E39" s="65"/>
      <c r="F39" s="65"/>
      <c r="G39" s="65"/>
      <c r="H39" s="65"/>
      <c r="I39" s="65"/>
      <c r="J39" s="49">
        <v>144132.87</v>
      </c>
      <c r="K39" s="49"/>
      <c r="L39" s="49"/>
      <c r="M39" s="49"/>
      <c r="N39" s="50"/>
      <c r="O39" s="49"/>
      <c r="P39" s="51"/>
      <c r="Q39" s="52" t="s">
        <v>45</v>
      </c>
      <c r="R39" s="52">
        <v>97.14</v>
      </c>
      <c r="S39" s="3"/>
      <c r="T39" s="3"/>
      <c r="U39" s="3"/>
      <c r="V39" s="3"/>
      <c r="W39" s="3"/>
    </row>
    <row r="40" spans="1:23" ht="17.25" customHeight="1">
      <c r="A40" s="63" t="s">
        <v>106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"/>
      <c r="T40" s="3"/>
      <c r="U40" s="3"/>
      <c r="V40" s="3"/>
      <c r="W40" s="3"/>
    </row>
    <row r="41" spans="1:23" ht="72">
      <c r="A41" s="33">
        <v>14</v>
      </c>
      <c r="B41" s="34" t="s">
        <v>107</v>
      </c>
      <c r="C41" s="35" t="s">
        <v>108</v>
      </c>
      <c r="D41" s="36" t="s">
        <v>109</v>
      </c>
      <c r="E41" s="37">
        <v>0.3924</v>
      </c>
      <c r="F41" s="38" t="s">
        <v>110</v>
      </c>
      <c r="G41" s="38"/>
      <c r="H41" s="38"/>
      <c r="I41" s="36" t="s">
        <v>35</v>
      </c>
      <c r="J41" s="38" t="s">
        <v>111</v>
      </c>
      <c r="K41" s="38"/>
      <c r="L41" s="38"/>
      <c r="M41" s="38">
        <f>9261.84+0</f>
        <v>9261.84</v>
      </c>
      <c r="N41" s="39" t="s">
        <v>112</v>
      </c>
      <c r="O41" s="38" t="s">
        <v>113</v>
      </c>
      <c r="P41" s="40">
        <v>18708.92</v>
      </c>
      <c r="Q41" s="33">
        <v>118</v>
      </c>
      <c r="R41" s="33">
        <v>46.3</v>
      </c>
      <c r="S41" s="3"/>
      <c r="T41" s="3"/>
      <c r="U41" s="3"/>
      <c r="V41" s="3"/>
      <c r="W41" s="3"/>
    </row>
    <row r="42" spans="1:23" ht="72">
      <c r="A42" s="33">
        <v>15</v>
      </c>
      <c r="B42" s="34" t="s">
        <v>114</v>
      </c>
      <c r="C42" s="35" t="s">
        <v>115</v>
      </c>
      <c r="D42" s="36" t="s">
        <v>116</v>
      </c>
      <c r="E42" s="37">
        <v>4.36</v>
      </c>
      <c r="F42" s="38" t="s">
        <v>117</v>
      </c>
      <c r="G42" s="38" t="s">
        <v>118</v>
      </c>
      <c r="H42" s="38">
        <v>2804.15</v>
      </c>
      <c r="I42" s="36" t="s">
        <v>35</v>
      </c>
      <c r="J42" s="38" t="s">
        <v>119</v>
      </c>
      <c r="K42" s="38" t="s">
        <v>120</v>
      </c>
      <c r="L42" s="38">
        <v>67488.04</v>
      </c>
      <c r="M42" s="38">
        <f>71890.08+981.35</f>
        <v>72871.43000000001</v>
      </c>
      <c r="N42" s="39" t="s">
        <v>38</v>
      </c>
      <c r="O42" s="38" t="s">
        <v>121</v>
      </c>
      <c r="P42" s="40">
        <v>282561.49</v>
      </c>
      <c r="Q42" s="33">
        <v>76.08</v>
      </c>
      <c r="R42" s="33">
        <v>331.71</v>
      </c>
      <c r="S42" s="3"/>
      <c r="T42" s="3"/>
      <c r="U42" s="3"/>
      <c r="V42" s="3"/>
      <c r="W42" s="3"/>
    </row>
    <row r="43" spans="1:23" ht="72">
      <c r="A43" s="41">
        <v>16</v>
      </c>
      <c r="B43" s="42" t="s">
        <v>122</v>
      </c>
      <c r="C43" s="43" t="s">
        <v>123</v>
      </c>
      <c r="D43" s="44" t="s">
        <v>124</v>
      </c>
      <c r="E43" s="45">
        <v>436</v>
      </c>
      <c r="F43" s="46">
        <v>87</v>
      </c>
      <c r="G43" s="46"/>
      <c r="H43" s="46">
        <v>87</v>
      </c>
      <c r="I43" s="44" t="s">
        <v>35</v>
      </c>
      <c r="J43" s="46">
        <v>209384.64</v>
      </c>
      <c r="K43" s="46"/>
      <c r="L43" s="46">
        <v>209384.64</v>
      </c>
      <c r="M43" s="46">
        <f>0+0</f>
        <v>0</v>
      </c>
      <c r="N43" s="47"/>
      <c r="O43" s="46"/>
      <c r="P43" s="48">
        <v>209384.64</v>
      </c>
      <c r="Q43" s="41" t="s">
        <v>45</v>
      </c>
      <c r="R43" s="41" t="s">
        <v>45</v>
      </c>
      <c r="S43" s="3"/>
      <c r="T43" s="3"/>
      <c r="U43" s="3"/>
      <c r="V43" s="3"/>
      <c r="W43" s="3"/>
    </row>
    <row r="44" spans="1:23" ht="12">
      <c r="A44" s="64" t="s">
        <v>125</v>
      </c>
      <c r="B44" s="65"/>
      <c r="C44" s="65"/>
      <c r="D44" s="65"/>
      <c r="E44" s="65"/>
      <c r="F44" s="65"/>
      <c r="G44" s="65"/>
      <c r="H44" s="65"/>
      <c r="I44" s="65"/>
      <c r="J44" s="49">
        <v>510655.05</v>
      </c>
      <c r="K44" s="49"/>
      <c r="L44" s="49"/>
      <c r="M44" s="49"/>
      <c r="N44" s="50"/>
      <c r="O44" s="49"/>
      <c r="P44" s="51"/>
      <c r="Q44" s="52" t="s">
        <v>45</v>
      </c>
      <c r="R44" s="52">
        <v>378.01</v>
      </c>
      <c r="S44" s="3"/>
      <c r="T44" s="3"/>
      <c r="U44" s="3"/>
      <c r="V44" s="3"/>
      <c r="W44" s="3"/>
    </row>
    <row r="45" spans="1:23" ht="36">
      <c r="A45" s="59" t="s">
        <v>126</v>
      </c>
      <c r="B45" s="60"/>
      <c r="C45" s="60"/>
      <c r="D45" s="60"/>
      <c r="E45" s="60"/>
      <c r="F45" s="60"/>
      <c r="G45" s="60"/>
      <c r="H45" s="60"/>
      <c r="I45" s="60"/>
      <c r="J45" s="53" t="s">
        <v>127</v>
      </c>
      <c r="K45" s="53" t="s">
        <v>128</v>
      </c>
      <c r="L45" s="53"/>
      <c r="M45" s="54"/>
      <c r="N45" s="53"/>
      <c r="O45" s="53"/>
      <c r="P45" s="53"/>
      <c r="Q45" s="53"/>
      <c r="R45" s="55">
        <v>514.77</v>
      </c>
      <c r="S45" s="3"/>
      <c r="T45" s="3"/>
      <c r="U45" s="3"/>
      <c r="V45" s="3"/>
      <c r="W45" s="3"/>
    </row>
    <row r="46" spans="1:23" ht="12.75">
      <c r="A46" s="59" t="s">
        <v>129</v>
      </c>
      <c r="B46" s="60"/>
      <c r="C46" s="60"/>
      <c r="D46" s="60"/>
      <c r="E46" s="60"/>
      <c r="F46" s="60"/>
      <c r="G46" s="60"/>
      <c r="H46" s="60"/>
      <c r="I46" s="60"/>
      <c r="J46" s="53">
        <v>150482.11</v>
      </c>
      <c r="K46" s="53"/>
      <c r="L46" s="53"/>
      <c r="M46" s="54"/>
      <c r="N46" s="53"/>
      <c r="O46" s="53"/>
      <c r="P46" s="53"/>
      <c r="Q46" s="53"/>
      <c r="R46" s="55"/>
      <c r="S46" s="3"/>
      <c r="T46" s="3"/>
      <c r="U46" s="3"/>
      <c r="V46" s="3"/>
      <c r="W46" s="3"/>
    </row>
    <row r="47" spans="1:23" ht="12.75">
      <c r="A47" s="59" t="s">
        <v>130</v>
      </c>
      <c r="B47" s="60"/>
      <c r="C47" s="60"/>
      <c r="D47" s="60"/>
      <c r="E47" s="60"/>
      <c r="F47" s="60"/>
      <c r="G47" s="60"/>
      <c r="H47" s="60"/>
      <c r="I47" s="60"/>
      <c r="J47" s="53">
        <v>76523.95</v>
      </c>
      <c r="K47" s="53"/>
      <c r="L47" s="53"/>
      <c r="M47" s="54"/>
      <c r="N47" s="53"/>
      <c r="O47" s="53"/>
      <c r="P47" s="53"/>
      <c r="Q47" s="53"/>
      <c r="R47" s="55"/>
      <c r="S47" s="3"/>
      <c r="T47" s="3"/>
      <c r="U47" s="3"/>
      <c r="V47" s="3"/>
      <c r="W47" s="3"/>
    </row>
    <row r="48" spans="1:23" ht="12.75">
      <c r="A48" s="61" t="s">
        <v>131</v>
      </c>
      <c r="B48" s="62"/>
      <c r="C48" s="62"/>
      <c r="D48" s="62"/>
      <c r="E48" s="62"/>
      <c r="F48" s="62"/>
      <c r="G48" s="62"/>
      <c r="H48" s="62"/>
      <c r="I48" s="62"/>
      <c r="J48" s="56"/>
      <c r="K48" s="56"/>
      <c r="L48" s="56"/>
      <c r="M48" s="57"/>
      <c r="N48" s="56"/>
      <c r="O48" s="56"/>
      <c r="P48" s="56"/>
      <c r="Q48" s="56"/>
      <c r="R48" s="58"/>
      <c r="S48" s="3"/>
      <c r="T48" s="3"/>
      <c r="U48" s="3"/>
      <c r="V48" s="3"/>
      <c r="W48" s="3"/>
    </row>
    <row r="49" spans="1:23" ht="12.75">
      <c r="A49" s="59" t="s">
        <v>132</v>
      </c>
      <c r="B49" s="60"/>
      <c r="C49" s="60"/>
      <c r="D49" s="60"/>
      <c r="E49" s="60"/>
      <c r="F49" s="60"/>
      <c r="G49" s="60"/>
      <c r="H49" s="60"/>
      <c r="I49" s="60"/>
      <c r="J49" s="53">
        <v>829786.23</v>
      </c>
      <c r="K49" s="53"/>
      <c r="L49" s="53"/>
      <c r="M49" s="54"/>
      <c r="N49" s="53"/>
      <c r="O49" s="53"/>
      <c r="P49" s="53"/>
      <c r="Q49" s="53"/>
      <c r="R49" s="55">
        <v>468.47</v>
      </c>
      <c r="S49" s="3"/>
      <c r="T49" s="3"/>
      <c r="U49" s="3"/>
      <c r="V49" s="3"/>
      <c r="W49" s="3"/>
    </row>
    <row r="50" spans="1:23" ht="12.75">
      <c r="A50" s="59" t="s">
        <v>133</v>
      </c>
      <c r="B50" s="60"/>
      <c r="C50" s="60"/>
      <c r="D50" s="60"/>
      <c r="E50" s="60"/>
      <c r="F50" s="60"/>
      <c r="G50" s="60"/>
      <c r="H50" s="60"/>
      <c r="I50" s="60"/>
      <c r="J50" s="53">
        <v>181962.8</v>
      </c>
      <c r="K50" s="53"/>
      <c r="L50" s="53"/>
      <c r="M50" s="54"/>
      <c r="N50" s="53"/>
      <c r="O50" s="53"/>
      <c r="P50" s="53"/>
      <c r="Q50" s="53"/>
      <c r="R50" s="55"/>
      <c r="S50" s="3"/>
      <c r="T50" s="3"/>
      <c r="U50" s="3"/>
      <c r="V50" s="3"/>
      <c r="W50" s="3"/>
    </row>
    <row r="51" spans="1:23" ht="25.5" customHeight="1">
      <c r="A51" s="59" t="s">
        <v>134</v>
      </c>
      <c r="B51" s="60"/>
      <c r="C51" s="60"/>
      <c r="D51" s="60"/>
      <c r="E51" s="60"/>
      <c r="F51" s="60"/>
      <c r="G51" s="60"/>
      <c r="H51" s="60"/>
      <c r="I51" s="60"/>
      <c r="J51" s="53">
        <v>18708.92</v>
      </c>
      <c r="K51" s="53"/>
      <c r="L51" s="53"/>
      <c r="M51" s="54"/>
      <c r="N51" s="53"/>
      <c r="O51" s="53"/>
      <c r="P51" s="53"/>
      <c r="Q51" s="53"/>
      <c r="R51" s="55">
        <v>46.3</v>
      </c>
      <c r="S51" s="3"/>
      <c r="T51" s="3"/>
      <c r="U51" s="3"/>
      <c r="V51" s="3"/>
      <c r="W51" s="3"/>
    </row>
    <row r="52" spans="1:23" ht="12.75">
      <c r="A52" s="59" t="s">
        <v>135</v>
      </c>
      <c r="B52" s="60"/>
      <c r="C52" s="60"/>
      <c r="D52" s="60"/>
      <c r="E52" s="60"/>
      <c r="F52" s="60"/>
      <c r="G52" s="60"/>
      <c r="H52" s="60"/>
      <c r="I52" s="60"/>
      <c r="J52" s="53">
        <v>1030457.95</v>
      </c>
      <c r="K52" s="53"/>
      <c r="L52" s="53"/>
      <c r="M52" s="54"/>
      <c r="N52" s="53"/>
      <c r="O52" s="53"/>
      <c r="P52" s="53"/>
      <c r="Q52" s="53"/>
      <c r="R52" s="55">
        <v>514.77</v>
      </c>
      <c r="S52" s="3"/>
      <c r="T52" s="3"/>
      <c r="U52" s="3"/>
      <c r="V52" s="3"/>
      <c r="W52" s="3"/>
    </row>
    <row r="53" spans="1:23" ht="12.75">
      <c r="A53" s="59" t="s">
        <v>136</v>
      </c>
      <c r="B53" s="60"/>
      <c r="C53" s="60"/>
      <c r="D53" s="60"/>
      <c r="E53" s="60"/>
      <c r="F53" s="60"/>
      <c r="G53" s="60"/>
      <c r="H53" s="60"/>
      <c r="I53" s="60"/>
      <c r="J53" s="53"/>
      <c r="K53" s="53"/>
      <c r="L53" s="53"/>
      <c r="M53" s="54"/>
      <c r="N53" s="53"/>
      <c r="O53" s="53"/>
      <c r="P53" s="53"/>
      <c r="Q53" s="53"/>
      <c r="R53" s="55"/>
      <c r="S53" s="3"/>
      <c r="T53" s="3"/>
      <c r="U53" s="3"/>
      <c r="V53" s="3"/>
      <c r="W53" s="3"/>
    </row>
    <row r="54" spans="1:23" ht="12.75">
      <c r="A54" s="59" t="s">
        <v>137</v>
      </c>
      <c r="B54" s="60"/>
      <c r="C54" s="60"/>
      <c r="D54" s="60"/>
      <c r="E54" s="60"/>
      <c r="F54" s="60"/>
      <c r="G54" s="60"/>
      <c r="H54" s="60"/>
      <c r="I54" s="60"/>
      <c r="J54" s="53">
        <v>655226.1</v>
      </c>
      <c r="K54" s="53"/>
      <c r="L54" s="53"/>
      <c r="M54" s="54"/>
      <c r="N54" s="53"/>
      <c r="O54" s="53"/>
      <c r="P54" s="53"/>
      <c r="Q54" s="53"/>
      <c r="R54" s="55"/>
      <c r="S54" s="3"/>
      <c r="T54" s="3"/>
      <c r="U54" s="3"/>
      <c r="V54" s="3"/>
      <c r="W54" s="3"/>
    </row>
    <row r="55" spans="1:23" ht="12.75">
      <c r="A55" s="59" t="s">
        <v>138</v>
      </c>
      <c r="B55" s="60"/>
      <c r="C55" s="60"/>
      <c r="D55" s="60"/>
      <c r="E55" s="60"/>
      <c r="F55" s="60"/>
      <c r="G55" s="60"/>
      <c r="H55" s="60"/>
      <c r="I55" s="60"/>
      <c r="J55" s="53">
        <v>35744.41</v>
      </c>
      <c r="K55" s="53"/>
      <c r="L55" s="53"/>
      <c r="M55" s="54"/>
      <c r="N55" s="53"/>
      <c r="O55" s="53"/>
      <c r="P55" s="53"/>
      <c r="Q55" s="53"/>
      <c r="R55" s="55"/>
      <c r="S55" s="3"/>
      <c r="T55" s="3"/>
      <c r="U55" s="3"/>
      <c r="V55" s="3"/>
      <c r="W55" s="3"/>
    </row>
    <row r="56" spans="1:23" ht="12.75">
      <c r="A56" s="59" t="s">
        <v>139</v>
      </c>
      <c r="B56" s="60"/>
      <c r="C56" s="60"/>
      <c r="D56" s="60"/>
      <c r="E56" s="60"/>
      <c r="F56" s="60"/>
      <c r="G56" s="60"/>
      <c r="H56" s="60"/>
      <c r="I56" s="60"/>
      <c r="J56" s="53">
        <v>122573.81</v>
      </c>
      <c r="K56" s="53"/>
      <c r="L56" s="53"/>
      <c r="M56" s="54"/>
      <c r="N56" s="53"/>
      <c r="O56" s="53"/>
      <c r="P56" s="53"/>
      <c r="Q56" s="53"/>
      <c r="R56" s="55"/>
      <c r="S56" s="3"/>
      <c r="T56" s="3"/>
      <c r="U56" s="3"/>
      <c r="V56" s="3"/>
      <c r="W56" s="3"/>
    </row>
    <row r="57" spans="1:23" ht="12.75">
      <c r="A57" s="59" t="s">
        <v>140</v>
      </c>
      <c r="B57" s="60"/>
      <c r="C57" s="60"/>
      <c r="D57" s="60"/>
      <c r="E57" s="60"/>
      <c r="F57" s="60"/>
      <c r="G57" s="60"/>
      <c r="H57" s="60"/>
      <c r="I57" s="60"/>
      <c r="J57" s="53">
        <v>150482.11</v>
      </c>
      <c r="K57" s="53"/>
      <c r="L57" s="53"/>
      <c r="M57" s="54"/>
      <c r="N57" s="53"/>
      <c r="O57" s="53"/>
      <c r="P57" s="53"/>
      <c r="Q57" s="53"/>
      <c r="R57" s="55"/>
      <c r="S57" s="3"/>
      <c r="T57" s="3"/>
      <c r="U57" s="3"/>
      <c r="V57" s="3"/>
      <c r="W57" s="3"/>
    </row>
    <row r="58" spans="1:23" ht="12.75">
      <c r="A58" s="59" t="s">
        <v>141</v>
      </c>
      <c r="B58" s="60"/>
      <c r="C58" s="60"/>
      <c r="D58" s="60"/>
      <c r="E58" s="60"/>
      <c r="F58" s="60"/>
      <c r="G58" s="60"/>
      <c r="H58" s="60"/>
      <c r="I58" s="60"/>
      <c r="J58" s="53">
        <v>76523.95</v>
      </c>
      <c r="K58" s="53"/>
      <c r="L58" s="53"/>
      <c r="M58" s="54"/>
      <c r="N58" s="53"/>
      <c r="O58" s="53"/>
      <c r="P58" s="53"/>
      <c r="Q58" s="53"/>
      <c r="R58" s="55"/>
      <c r="S58" s="3"/>
      <c r="T58" s="3"/>
      <c r="U58" s="3"/>
      <c r="V58" s="3"/>
      <c r="W58" s="3"/>
    </row>
    <row r="59" spans="1:23" ht="12.75">
      <c r="A59" s="59" t="s">
        <v>146</v>
      </c>
      <c r="B59" s="60"/>
      <c r="C59" s="60"/>
      <c r="D59" s="60"/>
      <c r="E59" s="60"/>
      <c r="F59" s="60"/>
      <c r="G59" s="60"/>
      <c r="H59" s="60"/>
      <c r="I59" s="60"/>
      <c r="J59" s="53">
        <v>185482.43</v>
      </c>
      <c r="K59" s="53"/>
      <c r="L59" s="53"/>
      <c r="M59" s="54"/>
      <c r="N59" s="53"/>
      <c r="O59" s="53"/>
      <c r="P59" s="53"/>
      <c r="Q59" s="53"/>
      <c r="R59" s="55"/>
      <c r="S59" s="3"/>
      <c r="T59" s="3"/>
      <c r="U59" s="3"/>
      <c r="V59" s="3"/>
      <c r="W59" s="3"/>
    </row>
    <row r="60" spans="1:23" ht="12.75">
      <c r="A60" s="61" t="s">
        <v>142</v>
      </c>
      <c r="B60" s="62"/>
      <c r="C60" s="62"/>
      <c r="D60" s="62"/>
      <c r="E60" s="62"/>
      <c r="F60" s="62"/>
      <c r="G60" s="62"/>
      <c r="H60" s="62"/>
      <c r="I60" s="62"/>
      <c r="J60" s="56">
        <v>1215940.38</v>
      </c>
      <c r="K60" s="56"/>
      <c r="L60" s="56"/>
      <c r="M60" s="57"/>
      <c r="N60" s="56"/>
      <c r="O60" s="56"/>
      <c r="P60" s="56"/>
      <c r="Q60" s="56"/>
      <c r="R60" s="58">
        <v>514.77</v>
      </c>
      <c r="S60" s="3"/>
      <c r="T60" s="3"/>
      <c r="U60" s="3"/>
      <c r="V60" s="3"/>
      <c r="W60" s="3"/>
    </row>
    <row r="61" spans="19:23" ht="12">
      <c r="S61" s="14"/>
      <c r="T61" s="14"/>
      <c r="U61" s="14"/>
      <c r="V61" s="14"/>
      <c r="W61" s="14"/>
    </row>
    <row r="62" spans="1:6" ht="12">
      <c r="A62" s="15"/>
      <c r="F62" s="16"/>
    </row>
    <row r="64" ht="12">
      <c r="A64" s="15"/>
    </row>
  </sheetData>
  <sheetProtection/>
  <mergeCells count="47">
    <mergeCell ref="D16:E16"/>
    <mergeCell ref="C17:J17"/>
    <mergeCell ref="A10:R10"/>
    <mergeCell ref="A11:R11"/>
    <mergeCell ref="A12:R12"/>
    <mergeCell ref="A13:R13"/>
    <mergeCell ref="A8:R8"/>
    <mergeCell ref="A9:R9"/>
    <mergeCell ref="A7:R7"/>
    <mergeCell ref="Q19:Q21"/>
    <mergeCell ref="R19:R21"/>
    <mergeCell ref="P19:P21"/>
    <mergeCell ref="N19:N21"/>
    <mergeCell ref="M19:M21"/>
    <mergeCell ref="J19:L19"/>
    <mergeCell ref="L20:L21"/>
    <mergeCell ref="E19:E21"/>
    <mergeCell ref="I19:I20"/>
    <mergeCell ref="O19:O21"/>
    <mergeCell ref="F19:H19"/>
    <mergeCell ref="H20:H21"/>
    <mergeCell ref="A19:A21"/>
    <mergeCell ref="B19:B21"/>
    <mergeCell ref="C19:C21"/>
    <mergeCell ref="D19:D21"/>
    <mergeCell ref="A23:R23"/>
    <mergeCell ref="A29:I29"/>
    <mergeCell ref="A30:R30"/>
    <mergeCell ref="A39:I39"/>
    <mergeCell ref="A40:R40"/>
    <mergeCell ref="A44:I44"/>
    <mergeCell ref="A45:I45"/>
    <mergeCell ref="A46:I46"/>
    <mergeCell ref="A47:I47"/>
    <mergeCell ref="A48:I48"/>
    <mergeCell ref="A49:I49"/>
    <mergeCell ref="A50:I50"/>
    <mergeCell ref="A57:I57"/>
    <mergeCell ref="A58:I58"/>
    <mergeCell ref="A59:I59"/>
    <mergeCell ref="A60:I60"/>
    <mergeCell ref="A51:I51"/>
    <mergeCell ref="A52:I52"/>
    <mergeCell ref="A53:I53"/>
    <mergeCell ref="A54:I54"/>
    <mergeCell ref="A55:I55"/>
    <mergeCell ref="A56:I5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6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УКС</dc:creator>
  <cp:keywords>12.03.2008</cp:keywords>
  <dc:description/>
  <cp:lastModifiedBy>Марина Дроздова</cp:lastModifiedBy>
  <cp:lastPrinted>2006-01-30T07:14:18Z</cp:lastPrinted>
  <dcterms:created xsi:type="dcterms:W3CDTF">2003-01-28T12:33:10Z</dcterms:created>
  <dcterms:modified xsi:type="dcterms:W3CDTF">2018-12-04T08:45:03Z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